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7" yWindow="1804" windowWidth="10279" windowHeight="3964" tabRatio="698"/>
  </bookViews>
  <sheets>
    <sheet name="Draft 2013 Budget" sheetId="7" r:id="rId1"/>
    <sheet name="Finance Com Rec Changes-2011" sheetId="6" state="hidden" r:id="rId2"/>
    <sheet name="2012 Budget Ver 1-Ver 5" sheetId="11" state="hidden" r:id="rId3"/>
    <sheet name="Sheet1" sheetId="10" r:id="rId4"/>
  </sheets>
  <definedNames>
    <definedName name="_xlnm.Print_Titles" localSheetId="2">'2012 Budget Ver 1-Ver 5'!$3:$3</definedName>
    <definedName name="_xlnm.Print_Titles" localSheetId="0">'Draft 2013 Budget'!$3:$3</definedName>
  </definedNames>
  <calcPr calcId="145621"/>
</workbook>
</file>

<file path=xl/calcChain.xml><?xml version="1.0" encoding="utf-8"?>
<calcChain xmlns="http://schemas.openxmlformats.org/spreadsheetml/2006/main">
  <c r="G174" i="7" l="1"/>
  <c r="G175" i="7"/>
  <c r="G17" i="7" l="1"/>
  <c r="G23" i="7"/>
  <c r="F176" i="7" l="1"/>
  <c r="E176" i="7"/>
  <c r="G176" i="7" l="1"/>
  <c r="E190" i="7"/>
  <c r="G162" i="7"/>
  <c r="G146" i="7"/>
  <c r="G145" i="7"/>
  <c r="G40" i="7"/>
  <c r="G7" i="7"/>
  <c r="G138" i="7" l="1"/>
  <c r="G81" i="7" l="1"/>
  <c r="G13" i="7"/>
  <c r="E43" i="7" l="1"/>
  <c r="G21" i="7"/>
  <c r="H194" i="11"/>
  <c r="G195" i="11"/>
  <c r="F195" i="11"/>
  <c r="E195" i="11"/>
  <c r="D195" i="11"/>
  <c r="H193" i="11"/>
  <c r="H192" i="11"/>
  <c r="H191" i="11"/>
  <c r="H190" i="11"/>
  <c r="H188" i="11"/>
  <c r="H187" i="11"/>
  <c r="H186" i="11"/>
  <c r="H185" i="11"/>
  <c r="H184" i="11"/>
  <c r="H183" i="11"/>
  <c r="H182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0" i="11"/>
  <c r="H159" i="11"/>
  <c r="H158" i="11"/>
  <c r="H157" i="11"/>
  <c r="H156" i="11"/>
  <c r="H155" i="11"/>
  <c r="H153" i="11"/>
  <c r="H152" i="11"/>
  <c r="H151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0" i="11"/>
  <c r="H129" i="11"/>
  <c r="H128" i="11"/>
  <c r="H127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0" i="11"/>
  <c r="H109" i="11"/>
  <c r="H108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0" i="11"/>
  <c r="H89" i="11"/>
  <c r="H88" i="11"/>
  <c r="H87" i="11"/>
  <c r="H85" i="11"/>
  <c r="H84" i="11"/>
  <c r="H82" i="11"/>
  <c r="H79" i="11"/>
  <c r="H78" i="11"/>
  <c r="H77" i="11"/>
  <c r="H76" i="11"/>
  <c r="H75" i="11"/>
  <c r="H74" i="11"/>
  <c r="H73" i="11"/>
  <c r="H71" i="11"/>
  <c r="H70" i="11"/>
  <c r="H69" i="11"/>
  <c r="H66" i="11"/>
  <c r="H65" i="11"/>
  <c r="H64" i="11"/>
  <c r="H62" i="11"/>
  <c r="H61" i="11"/>
  <c r="H60" i="11"/>
  <c r="H58" i="11"/>
  <c r="H57" i="11"/>
  <c r="H56" i="11"/>
  <c r="H55" i="11"/>
  <c r="H53" i="11"/>
  <c r="H52" i="11"/>
  <c r="H51" i="11"/>
  <c r="H50" i="11"/>
  <c r="H48" i="11"/>
  <c r="H47" i="11"/>
  <c r="H46" i="11"/>
  <c r="D41" i="11"/>
  <c r="H40" i="11"/>
  <c r="H39" i="11"/>
  <c r="H38" i="11"/>
  <c r="H37" i="11"/>
  <c r="H36" i="11"/>
  <c r="H35" i="11"/>
  <c r="H34" i="11"/>
  <c r="H32" i="11"/>
  <c r="H31" i="11"/>
  <c r="H30" i="11"/>
  <c r="H29" i="11"/>
  <c r="H28" i="11"/>
  <c r="H26" i="11"/>
  <c r="H25" i="11"/>
  <c r="H24" i="11"/>
  <c r="G22" i="11"/>
  <c r="F22" i="11"/>
  <c r="F41" i="11" s="1"/>
  <c r="G21" i="11"/>
  <c r="H21" i="11" s="1"/>
  <c r="G20" i="11"/>
  <c r="H20" i="11" s="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G6" i="7"/>
  <c r="G11" i="7"/>
  <c r="G12" i="7"/>
  <c r="G14" i="7"/>
  <c r="G15" i="7"/>
  <c r="G16" i="7"/>
  <c r="G179" i="7"/>
  <c r="H195" i="11" l="1"/>
  <c r="F43" i="7"/>
  <c r="E189" i="7" s="1"/>
  <c r="F196" i="11"/>
  <c r="H22" i="11"/>
  <c r="G41" i="11"/>
  <c r="D196" i="11"/>
  <c r="E196" i="11"/>
  <c r="G161" i="7"/>
  <c r="G115" i="7"/>
  <c r="G114" i="7"/>
  <c r="G113" i="7"/>
  <c r="G43" i="7" l="1"/>
  <c r="G196" i="11"/>
  <c r="H41" i="11"/>
  <c r="H196" i="11" s="1"/>
  <c r="G32" i="7"/>
  <c r="D185" i="7" l="1"/>
  <c r="F185" i="7"/>
  <c r="E185" i="7"/>
  <c r="G18" i="7"/>
  <c r="G42" i="7"/>
  <c r="D43" i="7"/>
  <c r="G22" i="7"/>
  <c r="D176" i="7"/>
  <c r="H195" i="6"/>
  <c r="G19" i="7"/>
  <c r="G25" i="7"/>
  <c r="G26" i="7"/>
  <c r="G27" i="7"/>
  <c r="G29" i="7"/>
  <c r="G30" i="7"/>
  <c r="G31" i="7"/>
  <c r="G33" i="7"/>
  <c r="G35" i="7"/>
  <c r="G36" i="7"/>
  <c r="G37" i="7"/>
  <c r="G38" i="7"/>
  <c r="G39" i="7"/>
  <c r="G41" i="7"/>
  <c r="G48" i="7"/>
  <c r="G49" i="7"/>
  <c r="G51" i="7"/>
  <c r="G52" i="7"/>
  <c r="G53" i="7"/>
  <c r="G54" i="7"/>
  <c r="G56" i="7"/>
  <c r="G57" i="7"/>
  <c r="G58" i="7"/>
  <c r="G59" i="7"/>
  <c r="G60" i="7"/>
  <c r="G62" i="7"/>
  <c r="G63" i="7"/>
  <c r="G65" i="7"/>
  <c r="G66" i="7"/>
  <c r="G67" i="7"/>
  <c r="G69" i="7"/>
  <c r="G70" i="7"/>
  <c r="G71" i="7"/>
  <c r="G72" i="7"/>
  <c r="G73" i="7"/>
  <c r="G76" i="7"/>
  <c r="G78" i="7"/>
  <c r="G79" i="7"/>
  <c r="G82" i="7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100" i="7"/>
  <c r="G101" i="7"/>
  <c r="G102" i="7"/>
  <c r="G104" i="7"/>
  <c r="G105" i="7"/>
  <c r="G106" i="7"/>
  <c r="G107" i="7"/>
  <c r="G108" i="7"/>
  <c r="G109" i="7"/>
  <c r="G110" i="7"/>
  <c r="G111" i="7"/>
  <c r="G112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7" i="7"/>
  <c r="G141" i="7"/>
  <c r="G142" i="7"/>
  <c r="G143" i="7"/>
  <c r="G144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4" i="7"/>
  <c r="G165" i="7"/>
  <c r="G166" i="7"/>
  <c r="G167" i="7"/>
  <c r="G169" i="7"/>
  <c r="G170" i="7"/>
  <c r="G173" i="7"/>
  <c r="G183" i="7"/>
  <c r="G184" i="7"/>
  <c r="I84" i="6"/>
  <c r="H12" i="6"/>
  <c r="H13" i="6"/>
  <c r="H14" i="6"/>
  <c r="G33" i="6"/>
  <c r="G195" i="6"/>
  <c r="E33" i="6"/>
  <c r="E195" i="6"/>
  <c r="F195" i="6"/>
  <c r="D195" i="6"/>
  <c r="F12" i="6"/>
  <c r="F13" i="6"/>
  <c r="F14" i="6"/>
  <c r="D12" i="6"/>
  <c r="D13" i="6"/>
  <c r="D14" i="6"/>
  <c r="E193" i="7" l="1"/>
  <c r="F33" i="6"/>
  <c r="G185" i="7"/>
  <c r="D33" i="6"/>
  <c r="H33" i="6"/>
  <c r="G172" i="7"/>
  <c r="G140" i="7"/>
</calcChain>
</file>

<file path=xl/comments1.xml><?xml version="1.0" encoding="utf-8"?>
<comments xmlns="http://schemas.openxmlformats.org/spreadsheetml/2006/main">
  <authors>
    <author>Kevin M Drummonds</author>
  </authors>
  <commentList>
    <comment ref="H9" authorId="0">
      <text>
        <r>
          <rPr>
            <b/>
            <sz val="8"/>
            <color indexed="81"/>
            <rFont val="Tahoma"/>
          </rPr>
          <t>Revenue from settlement (wrought iron fences)</t>
        </r>
      </text>
    </comment>
    <comment ref="E31" authorId="0">
      <text>
        <r>
          <rPr>
            <b/>
            <sz val="8"/>
            <color indexed="81"/>
            <rFont val="Tahoma"/>
          </rPr>
          <t>$ 38,000 - from Homeowner's assessments
$  2,132 - from Bank Interest/Interest Income</t>
        </r>
      </text>
    </comment>
    <comment ref="I84" authorId="0">
      <text>
        <r>
          <rPr>
            <b/>
            <sz val="8"/>
            <color indexed="81"/>
            <rFont val="Tahoma"/>
          </rPr>
          <t xml:space="preserve">1 Full time and 1 Part time … </t>
        </r>
      </text>
    </comment>
  </commentList>
</comments>
</file>

<file path=xl/sharedStrings.xml><?xml version="1.0" encoding="utf-8"?>
<sst xmlns="http://schemas.openxmlformats.org/spreadsheetml/2006/main" count="678" uniqueCount="322">
  <si>
    <t>Resale Certificate</t>
  </si>
  <si>
    <t>Education</t>
  </si>
  <si>
    <t>Utilities</t>
  </si>
  <si>
    <t>Standards Compliance Monitors</t>
  </si>
  <si>
    <t>Corporate Expenses</t>
  </si>
  <si>
    <t>Annual Meeting Expenses</t>
  </si>
  <si>
    <t>GVVFD Contribution</t>
  </si>
  <si>
    <t>Texas Legislative Action Cmte (TLAC)</t>
  </si>
  <si>
    <t>Administrative and Finance</t>
  </si>
  <si>
    <t>Bank Charges</t>
  </si>
  <si>
    <t>Dues and Subscriptions</t>
  </si>
  <si>
    <t>Record Storage</t>
  </si>
  <si>
    <t>Accounting Services</t>
  </si>
  <si>
    <t>Consulting Expenses</t>
  </si>
  <si>
    <t>Legal Fees for A/R</t>
  </si>
  <si>
    <t>Other Legal</t>
  </si>
  <si>
    <t>Audit and Tax Preparation</t>
  </si>
  <si>
    <t>Other Professional Consulting</t>
  </si>
  <si>
    <t>Postage</t>
  </si>
  <si>
    <t>General Office</t>
  </si>
  <si>
    <t>Newsletter</t>
  </si>
  <si>
    <t>Printing and Copying</t>
  </si>
  <si>
    <t>Notes Payable - Community Center w/land</t>
  </si>
  <si>
    <t>Operations</t>
  </si>
  <si>
    <t>Electricity</t>
  </si>
  <si>
    <t>Water/Sewer</t>
  </si>
  <si>
    <t>Telephone</t>
  </si>
  <si>
    <t>Insurance &amp; Taxes</t>
  </si>
  <si>
    <t>Liability and Property Damage</t>
  </si>
  <si>
    <t>Worker's Comp</t>
  </si>
  <si>
    <t>Fidelity Bond/Crime</t>
  </si>
  <si>
    <t>Corporate and Property Taxes</t>
  </si>
  <si>
    <t>Employer's Payroll Taxes</t>
  </si>
  <si>
    <t>Business Auto</t>
  </si>
  <si>
    <t>Administration</t>
  </si>
  <si>
    <t>Salaries</t>
  </si>
  <si>
    <t>Community Manager</t>
  </si>
  <si>
    <t>Assistant Community Manager</t>
  </si>
  <si>
    <t>Managerial Salaries</t>
  </si>
  <si>
    <t>Administrative Salaries</t>
  </si>
  <si>
    <t>Superintendent of Standards-(ARC)</t>
  </si>
  <si>
    <t>Assistant Standards Coordinator</t>
  </si>
  <si>
    <t>Licenses &amp; Permits</t>
  </si>
  <si>
    <t>Equipment purchases</t>
  </si>
  <si>
    <t>Travel Expenses</t>
  </si>
  <si>
    <t>Parking</t>
  </si>
  <si>
    <t>Meals</t>
  </si>
  <si>
    <t>Education Expenses</t>
  </si>
  <si>
    <t>Building Rental (Purchase)</t>
  </si>
  <si>
    <t>Office Supplies</t>
  </si>
  <si>
    <t>Equipment Rental</t>
  </si>
  <si>
    <t>Software and Computer Peripherals</t>
  </si>
  <si>
    <t>Misc Admin Expenses</t>
  </si>
  <si>
    <t>Signage</t>
  </si>
  <si>
    <t>Community Center Maint/Repair</t>
  </si>
  <si>
    <t>Newsletter Layout/Ed. (Contract Labor)</t>
  </si>
  <si>
    <t>Monitoring</t>
  </si>
  <si>
    <t>Party Monitors</t>
  </si>
  <si>
    <t>Scheduled Service Contracts</t>
  </si>
  <si>
    <t>Loss Control</t>
  </si>
  <si>
    <t>Landscape</t>
  </si>
  <si>
    <t>Trash Removal</t>
  </si>
  <si>
    <t>Street Sweeping</t>
  </si>
  <si>
    <t>Pool Maintenance &amp; Management</t>
  </si>
  <si>
    <t>Community Center Contracts</t>
  </si>
  <si>
    <t>Weekly Janitorial Control - Comm Ctr</t>
  </si>
  <si>
    <t>Comm Ctr HVAC Maintenance Contract</t>
  </si>
  <si>
    <t>Maintenance</t>
  </si>
  <si>
    <t>Superintendent of Maintenance</t>
  </si>
  <si>
    <t>Field Foreman</t>
  </si>
  <si>
    <t>Groundskeeper/Labor</t>
  </si>
  <si>
    <t>Pavilion Attendant</t>
  </si>
  <si>
    <t>Plumbing</t>
  </si>
  <si>
    <t>Irrigation</t>
  </si>
  <si>
    <t>Landscaping</t>
  </si>
  <si>
    <t>Electrical/Lighting</t>
  </si>
  <si>
    <t>Clock Tower Maintenance</t>
  </si>
  <si>
    <t>Parking Lot/Street Repair</t>
  </si>
  <si>
    <t>Vandalism Expenses</t>
  </si>
  <si>
    <t>Park Fence/Gate Maintenance</t>
  </si>
  <si>
    <t>Major Street Fences</t>
  </si>
  <si>
    <t>Natural Area Maintenance</t>
  </si>
  <si>
    <t>Operating Supplies</t>
  </si>
  <si>
    <t>Tools/Equipment</t>
  </si>
  <si>
    <t>Uniforms/Safety</t>
  </si>
  <si>
    <t>Equipment Repairs</t>
  </si>
  <si>
    <t>Improved Area Maintenance</t>
  </si>
  <si>
    <t>Pest Control Supplies/Treatment</t>
  </si>
  <si>
    <t>Park &amp; Recreation Department</t>
  </si>
  <si>
    <t>Recreation Director</t>
  </si>
  <si>
    <t>Pool Operations Salaries</t>
  </si>
  <si>
    <t>Pool Supervisor</t>
  </si>
  <si>
    <t>Head Lifeguard</t>
  </si>
  <si>
    <t>Lifeguards</t>
  </si>
  <si>
    <t>Gate Guards for Pool - Seasonal</t>
  </si>
  <si>
    <t>Swim Lesson Payroll</t>
  </si>
  <si>
    <t>Pool Party Payroll</t>
  </si>
  <si>
    <t>Programs</t>
  </si>
  <si>
    <t>Special Events and Monthly Activities</t>
  </si>
  <si>
    <t>Holiday Decorating Contest</t>
  </si>
  <si>
    <t>Rummage Sales</t>
  </si>
  <si>
    <t>Easter Egg Hunt</t>
  </si>
  <si>
    <t>Operational Supplies</t>
  </si>
  <si>
    <t>Safety Day</t>
  </si>
  <si>
    <t>Basketball</t>
  </si>
  <si>
    <t>Soccer</t>
  </si>
  <si>
    <t>Volleyball</t>
  </si>
  <si>
    <t>Sports Equipment</t>
  </si>
  <si>
    <t>Uniforms</t>
  </si>
  <si>
    <t>Oktoberfest</t>
  </si>
  <si>
    <t>Christmas Bazaar</t>
  </si>
  <si>
    <t>Water Aerobics</t>
  </si>
  <si>
    <t>Muscle Toning</t>
  </si>
  <si>
    <t>Tennis</t>
  </si>
  <si>
    <t>Pool</t>
  </si>
  <si>
    <t>Pump Maintenance</t>
  </si>
  <si>
    <t>Pool and Deck Repair</t>
  </si>
  <si>
    <t>Bath House and Cabana Repair</t>
  </si>
  <si>
    <t>Misc Pool Expenses/Furniture</t>
  </si>
  <si>
    <t>Misc and Contingency</t>
  </si>
  <si>
    <t>Misc Admin Expenses/Contingency</t>
  </si>
  <si>
    <t>Anticipated Unpaid Annual Assessments</t>
  </si>
  <si>
    <t>Uncollectible Expenses</t>
  </si>
  <si>
    <t>Uncollectible Assessments</t>
  </si>
  <si>
    <t>Uncollectible Late Fees</t>
  </si>
  <si>
    <t>Uncollectible Collection Costs</t>
  </si>
  <si>
    <t>Uncollectible Legal Fees</t>
  </si>
  <si>
    <t>Reserve Funds</t>
  </si>
  <si>
    <t>Capital Replacement Reserves</t>
  </si>
  <si>
    <t>Capital Improvement Funds</t>
  </si>
  <si>
    <t>Office</t>
  </si>
  <si>
    <t>Miscellaneous Income</t>
  </si>
  <si>
    <t>Revenue</t>
  </si>
  <si>
    <t>Owner Assessments ($284 x 3290)</t>
  </si>
  <si>
    <t>Bank Interest</t>
  </si>
  <si>
    <t>Cash Account Interest</t>
  </si>
  <si>
    <t>Late Fee Finance Charges</t>
  </si>
  <si>
    <t>Collection/NSF Fees</t>
  </si>
  <si>
    <t>Pool Revenue</t>
  </si>
  <si>
    <t>Pool Usage Fee</t>
  </si>
  <si>
    <t>Photo IDs</t>
  </si>
  <si>
    <t>Pool Party Lifeguard/Gateguard</t>
  </si>
  <si>
    <t>Resale Information</t>
  </si>
  <si>
    <t>Transfer/Refinance Fees</t>
  </si>
  <si>
    <t>Newsletter Advertisements</t>
  </si>
  <si>
    <t>Pavilion Usage Fees</t>
  </si>
  <si>
    <t>Capital Replacement Fund</t>
  </si>
  <si>
    <t>Capital Improvement Fund</t>
  </si>
  <si>
    <t>PROJECTED</t>
  </si>
  <si>
    <t>ACTUAL</t>
  </si>
  <si>
    <t>CODE</t>
  </si>
  <si>
    <t>DESCRIPTION</t>
  </si>
  <si>
    <t>Director's and Officer's Coverage (D&amp;O)</t>
  </si>
  <si>
    <t>Pest Control</t>
  </si>
  <si>
    <t>Annual Picnic</t>
  </si>
  <si>
    <t>Contingency Fund</t>
  </si>
  <si>
    <t xml:space="preserve">TOTAL EXPENSES:    </t>
  </si>
  <si>
    <t>Recreation Dept. Program Fees</t>
  </si>
  <si>
    <t xml:space="preserve">TOTAL REVENUE:   </t>
  </si>
  <si>
    <t>EXPENSES</t>
  </si>
  <si>
    <t>INCOME</t>
  </si>
  <si>
    <t>Comm Ctr Fire/Burglar Alarm Maint Contract</t>
  </si>
  <si>
    <t>Janitorial Contract - Special Cleanings - CC</t>
  </si>
  <si>
    <t>Monitoring Services - SP (Contract Labor)</t>
  </si>
  <si>
    <t>Monitoring Services - CC (Contract Labor)</t>
  </si>
  <si>
    <t>Increase for Staff (service incentive)</t>
  </si>
  <si>
    <t>Developer Asmnts - Unimproved Lots ($71 x 33)</t>
  </si>
  <si>
    <t>Builder Asmnts - Improved Lots ($284 x 91)</t>
  </si>
  <si>
    <t>Reimbursed Expenses</t>
  </si>
  <si>
    <t>Special Revenue (Rent)</t>
  </si>
  <si>
    <t>Community Center Usage Fees - All</t>
  </si>
  <si>
    <t>Postage - Other</t>
  </si>
  <si>
    <t>Payroll Expenses</t>
  </si>
  <si>
    <t>Maintenance Truck (Loan) - Interest</t>
  </si>
  <si>
    <t>Prepaid Assessments - spent in previous year</t>
  </si>
  <si>
    <t>ORIGNALLY PROJECTED</t>
  </si>
  <si>
    <t>Capital Replacement Reserves - Catch up/payback</t>
  </si>
  <si>
    <t>Liabilities  (owed on credit cards, salaries due, loan fm reserve fund)</t>
  </si>
  <si>
    <t>Administrative Assistants  (FT)</t>
  </si>
  <si>
    <t>Administrative Assistants (FT)</t>
  </si>
  <si>
    <t>Administrative Assistant Salaries</t>
  </si>
  <si>
    <t>Administrative Assistants (PT)</t>
  </si>
  <si>
    <t>Assistant Recreation Directors (1FT/2 PT)</t>
  </si>
  <si>
    <t>Actual</t>
  </si>
  <si>
    <t xml:space="preserve">CM </t>
  </si>
  <si>
    <t xml:space="preserve">Maintenance Truck (Loan) </t>
  </si>
  <si>
    <t>Swim Lesson  Instructors</t>
  </si>
  <si>
    <t>Pool Party  Lifeguards</t>
  </si>
  <si>
    <t>Resale Certificate Fees</t>
  </si>
  <si>
    <t>Rumage/Yard Sales</t>
  </si>
  <si>
    <t>Staff Performance Incentive</t>
  </si>
  <si>
    <t>Newsletter/Website Layout &amp; Maint (Contract Labor)</t>
  </si>
  <si>
    <t>2011 Budget</t>
  </si>
  <si>
    <t>Account Code</t>
  </si>
  <si>
    <t>Account Description</t>
  </si>
  <si>
    <t>Notes/Comments</t>
  </si>
  <si>
    <t>Yard Sales</t>
  </si>
  <si>
    <t>Kickboxing</t>
  </si>
  <si>
    <t>Triathalon</t>
  </si>
  <si>
    <t xml:space="preserve">Total Projected Operational Expenses </t>
  </si>
  <si>
    <t>Revenues</t>
  </si>
  <si>
    <t>Resale Revenues</t>
  </si>
  <si>
    <t>Office Salaries</t>
  </si>
  <si>
    <t xml:space="preserve">Projected Annual Operational Revenue:   </t>
  </si>
  <si>
    <t>CAPITAL RESERVE FUNDS</t>
  </si>
  <si>
    <t>Depreciation - Capital Assets (NON-CASH EXPENSE)</t>
  </si>
  <si>
    <t xml:space="preserve">Total Projected Deposits to Reserve Accounts </t>
  </si>
  <si>
    <t>Swim Team</t>
  </si>
  <si>
    <t>Concession Stand</t>
  </si>
  <si>
    <t>Pool Guest Pass</t>
  </si>
  <si>
    <t>new 2012 contract</t>
  </si>
  <si>
    <t>Computer Contract</t>
  </si>
  <si>
    <t>Drug Testing</t>
  </si>
  <si>
    <t>Hog Trapper</t>
  </si>
  <si>
    <t>250 per month</t>
  </si>
  <si>
    <t>contract labor</t>
  </si>
  <si>
    <t xml:space="preserve">Assistant Recreation Directors </t>
  </si>
  <si>
    <t>Concession Attendant</t>
  </si>
  <si>
    <t>need to increase more involvement</t>
  </si>
  <si>
    <t>need sand ,nets and balls</t>
  </si>
  <si>
    <t>Landscape/ Maintain</t>
  </si>
  <si>
    <t>Payroll Processing Expenses</t>
  </si>
  <si>
    <t>Mardi Gras</t>
  </si>
  <si>
    <t>new program went well, we charged - where is revenue shown?</t>
  </si>
  <si>
    <t>several cracks estimate pending</t>
  </si>
  <si>
    <t>sp wall issue estimate pending</t>
  </si>
  <si>
    <t>new chairs for sp pool needed</t>
  </si>
  <si>
    <t>some repairs needed</t>
  </si>
  <si>
    <t>sales will be done via gate guard</t>
  </si>
  <si>
    <t>This is paid out of the income it generates</t>
  </si>
  <si>
    <t>several items need repair suggest larger increase</t>
  </si>
  <si>
    <t>we will need to park downtown to record documents</t>
  </si>
  <si>
    <t>This is a ongoing issue constant staining</t>
  </si>
  <si>
    <t>12 lots X $71</t>
  </si>
  <si>
    <t>81 X 2 X 12</t>
  </si>
  <si>
    <t>363 per month</t>
  </si>
  <si>
    <t>Interest on community center loan, need amortization schedule</t>
  </si>
  <si>
    <t>NON-OPERATING CASH OUT-FLOWS</t>
  </si>
  <si>
    <t>Current Portion Note Payable</t>
  </si>
  <si>
    <t>portion of payment credited loan to principal</t>
  </si>
  <si>
    <t>Special Events &amp; Monthly Activities</t>
  </si>
  <si>
    <t>Swim Lessons</t>
  </si>
  <si>
    <t>Karate</t>
  </si>
  <si>
    <t>Smash</t>
  </si>
  <si>
    <t>4170.10</t>
  </si>
  <si>
    <t>4170.11</t>
  </si>
  <si>
    <t>4170.12</t>
  </si>
  <si>
    <t>4170.14</t>
  </si>
  <si>
    <t>4170.19</t>
  </si>
  <si>
    <t>4170.22</t>
  </si>
  <si>
    <t>4170.23</t>
  </si>
  <si>
    <t>Breakdown is being added this year</t>
  </si>
  <si>
    <t>4170.02</t>
  </si>
  <si>
    <t>4170.06</t>
  </si>
  <si>
    <t>4170.09</t>
  </si>
  <si>
    <t>add cai class / should probably keep 500</t>
  </si>
  <si>
    <t>add cai membership renewal / should keep 600</t>
  </si>
  <si>
    <t>should keep this with new laws as back up</t>
  </si>
  <si>
    <t>09/16/11 $13431</t>
  </si>
  <si>
    <t>committee would like to have monitors 7 days per wk</t>
  </si>
  <si>
    <t>2011 Actual 10/15/11</t>
  </si>
  <si>
    <t>Owner Assessments ($284 x 3402 homeowners)</t>
  </si>
  <si>
    <t>Builder Asmnts - Improved Lots ($284 x 10 lots)</t>
  </si>
  <si>
    <t>Developer Asmnts - Unimproved Lots ($71 x 12 lots)</t>
  </si>
  <si>
    <t>3402 X $284</t>
  </si>
  <si>
    <t xml:space="preserve">10 lots X 284 </t>
  </si>
  <si>
    <t>paid off</t>
  </si>
  <si>
    <t>Notational entry only - expense not included in Projected Surplus/(Deficit) from Operations below</t>
  </si>
  <si>
    <t>Operational Expenses including Depreciation</t>
  </si>
  <si>
    <t>Excludes Non-Cash Depreciation Expense</t>
  </si>
  <si>
    <t>Projected Surplus/(Deficit) from Operations</t>
  </si>
  <si>
    <t>2012 Draft Budget Version 1</t>
  </si>
  <si>
    <t>2012 Draft Budget Version 5</t>
  </si>
  <si>
    <t>Changes from Ver 1 to Ver 5</t>
  </si>
  <si>
    <t>11 actual = 37,057, 11 budget = 25,500, 12 budget = 33,100</t>
  </si>
  <si>
    <t>VWOA Proposed 2012 Budget Ver 1 Compared to Ver 5 (as revised 16 Oct)</t>
  </si>
  <si>
    <t>Less Budgeted Operating Expenses Excluding Depreciation</t>
  </si>
  <si>
    <t>Interest on Notes Payable - Community Center w/land</t>
  </si>
  <si>
    <t xml:space="preserve">Liability, Property Damage, D&amp;O, Fidelity Bond </t>
  </si>
  <si>
    <t>2012 budget</t>
  </si>
  <si>
    <t>2013 draft budget</t>
  </si>
  <si>
    <t>Proposed Change from 2012</t>
  </si>
  <si>
    <t>Education board</t>
  </si>
  <si>
    <t>Misc. Pool Expenses/Furniture</t>
  </si>
  <si>
    <t>Misc. and Contingency</t>
  </si>
  <si>
    <t>Misc. Admin Expenses/Contingency</t>
  </si>
  <si>
    <t>4170.05</t>
  </si>
  <si>
    <t>volleyball</t>
  </si>
  <si>
    <t>New Program</t>
  </si>
  <si>
    <t>5500</t>
  </si>
  <si>
    <t>Sports Park Committee</t>
  </si>
  <si>
    <t>concession stand</t>
  </si>
  <si>
    <t>SP Committee</t>
  </si>
  <si>
    <t>National Night Out</t>
  </si>
  <si>
    <t xml:space="preserve">2013 Villages of Westcreek Budget Projection </t>
  </si>
  <si>
    <t>LessCapital Reserves Contributions</t>
  </si>
  <si>
    <t>Less 2013 Portion of Loan Payable</t>
  </si>
  <si>
    <t>2013 Draft Budget</t>
  </si>
  <si>
    <t>2012 Budget</t>
  </si>
  <si>
    <t>this is unpredictable income</t>
  </si>
  <si>
    <t>5% increase</t>
  </si>
  <si>
    <t xml:space="preserve">Monitoring Services - SP </t>
  </si>
  <si>
    <t xml:space="preserve">Monitoring Services - CC </t>
  </si>
  <si>
    <t>Projection 2013</t>
  </si>
  <si>
    <t xml:space="preserve">Projected Annual Operating Revenue </t>
  </si>
  <si>
    <t>10.25+5%=10.76x1700hours</t>
  </si>
  <si>
    <t>4170.07</t>
  </si>
  <si>
    <t>Oktober fest</t>
  </si>
  <si>
    <t>4170.08</t>
  </si>
  <si>
    <t>Kickboxing/Water aerobics</t>
  </si>
  <si>
    <t>5030</t>
  </si>
  <si>
    <t>Owner Assessments ($312 x 3411homeowners)</t>
  </si>
  <si>
    <t>Builder Asmnts - Improved Lots ($312 x 8lots)</t>
  </si>
  <si>
    <t>uninproved lotsx7x$71</t>
  </si>
  <si>
    <t>2012 actual 10/09/2012</t>
  </si>
  <si>
    <t>4170.24</t>
  </si>
  <si>
    <t>National night out</t>
  </si>
  <si>
    <t>2.5% increase</t>
  </si>
  <si>
    <t xml:space="preserve">VWOA 2013 Budget </t>
  </si>
  <si>
    <t xml:space="preserve">Projected  Revenue   </t>
  </si>
  <si>
    <r>
      <t>Depreciation - Capital Assets (</t>
    </r>
    <r>
      <rPr>
        <b/>
        <sz val="8"/>
        <rFont val="Arial"/>
        <family val="2"/>
      </rPr>
      <t>NON-CASH EXPENSE</t>
    </r>
    <r>
      <rPr>
        <sz val="9"/>
        <rFont val="Arial"/>
        <family val="2"/>
      </rPr>
      <t>)</t>
    </r>
  </si>
  <si>
    <t>Projected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</si>
</sst>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Times New Roman"/>
      <family val="1"/>
    </font>
    <font>
      <b/>
      <sz val="8"/>
      <color indexed="81"/>
      <name val="Tahoma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name val="Arial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9"/>
      <name val="Arial"/>
      <family val="2"/>
    </font>
    <font>
      <sz val="9"/>
      <color theme="0" tint="-0.499984740745262"/>
      <name val="Arial"/>
      <family val="2"/>
    </font>
    <font>
      <b/>
      <sz val="8"/>
      <name val="Arial"/>
      <family val="2"/>
    </font>
    <font>
      <sz val="8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42" fontId="3" fillId="0" borderId="0" xfId="0" applyNumberFormat="1" applyFont="1"/>
    <xf numFmtId="42" fontId="5" fillId="0" borderId="0" xfId="0" applyNumberFormat="1" applyFont="1"/>
    <xf numFmtId="42" fontId="5" fillId="0" borderId="2" xfId="0" applyNumberFormat="1" applyFont="1" applyBorder="1"/>
    <xf numFmtId="42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2" fontId="5" fillId="0" borderId="5" xfId="0" applyNumberFormat="1" applyFont="1" applyBorder="1" applyAlignment="1">
      <alignment horizontal="center"/>
    </xf>
    <xf numFmtId="42" fontId="5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2" fontId="3" fillId="0" borderId="7" xfId="0" applyNumberFormat="1" applyFont="1" applyBorder="1"/>
    <xf numFmtId="42" fontId="3" fillId="0" borderId="8" xfId="0" applyNumberFormat="1" applyFont="1" applyBorder="1"/>
    <xf numFmtId="42" fontId="5" fillId="0" borderId="7" xfId="0" applyNumberFormat="1" applyFont="1" applyBorder="1"/>
    <xf numFmtId="42" fontId="5" fillId="0" borderId="8" xfId="0" applyNumberFormat="1" applyFont="1" applyBorder="1"/>
    <xf numFmtId="42" fontId="3" fillId="0" borderId="9" xfId="0" applyNumberFormat="1" applyFont="1" applyBorder="1"/>
    <xf numFmtId="42" fontId="3" fillId="0" borderId="10" xfId="0" applyNumberFormat="1" applyFont="1" applyBorder="1"/>
    <xf numFmtId="42" fontId="5" fillId="0" borderId="11" xfId="0" applyNumberFormat="1" applyFont="1" applyBorder="1"/>
    <xf numFmtId="42" fontId="5" fillId="0" borderId="12" xfId="0" applyNumberFormat="1" applyFont="1" applyBorder="1"/>
    <xf numFmtId="42" fontId="5" fillId="0" borderId="13" xfId="0" applyNumberFormat="1" applyFont="1" applyBorder="1" applyAlignment="1">
      <alignment horizontal="center"/>
    </xf>
    <xf numFmtId="42" fontId="5" fillId="0" borderId="14" xfId="0" applyNumberFormat="1" applyFont="1" applyBorder="1" applyAlignment="1">
      <alignment horizontal="center"/>
    </xf>
    <xf numFmtId="42" fontId="5" fillId="0" borderId="13" xfId="0" applyNumberFormat="1" applyFont="1" applyBorder="1" applyAlignment="1">
      <alignment horizontal="center" wrapText="1"/>
    </xf>
    <xf numFmtId="42" fontId="5" fillId="0" borderId="15" xfId="0" applyNumberFormat="1" applyFont="1" applyBorder="1"/>
    <xf numFmtId="42" fontId="9" fillId="2" borderId="16" xfId="0" applyNumberFormat="1" applyFont="1" applyFill="1" applyBorder="1" applyAlignment="1">
      <alignment horizontal="center" wrapText="1"/>
    </xf>
    <xf numFmtId="0" fontId="3" fillId="2" borderId="17" xfId="0" applyFont="1" applyFill="1" applyBorder="1"/>
    <xf numFmtId="42" fontId="3" fillId="2" borderId="17" xfId="0" applyNumberFormat="1" applyFont="1" applyFill="1" applyBorder="1"/>
    <xf numFmtId="42" fontId="8" fillId="2" borderId="17" xfId="0" applyNumberFormat="1" applyFont="1" applyFill="1" applyBorder="1"/>
    <xf numFmtId="42" fontId="8" fillId="2" borderId="18" xfId="0" applyNumberFormat="1" applyFont="1" applyFill="1" applyBorder="1"/>
    <xf numFmtId="0" fontId="0" fillId="0" borderId="19" xfId="0" applyBorder="1" applyAlignment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2" fontId="5" fillId="0" borderId="14" xfId="0" applyNumberFormat="1" applyFont="1" applyBorder="1" applyAlignment="1">
      <alignment horizontal="center" wrapText="1"/>
    </xf>
    <xf numFmtId="0" fontId="3" fillId="0" borderId="20" xfId="0" applyFont="1" applyBorder="1"/>
    <xf numFmtId="0" fontId="7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3" fontId="3" fillId="0" borderId="20" xfId="0" applyNumberFormat="1" applyFont="1" applyBorder="1"/>
    <xf numFmtId="3" fontId="3" fillId="0" borderId="20" xfId="0" applyNumberFormat="1" applyFont="1" applyBorder="1" applyAlignment="1">
      <alignment horizontal="right"/>
    </xf>
    <xf numFmtId="0" fontId="12" fillId="0" borderId="19" xfId="0" applyFont="1" applyBorder="1" applyAlignment="1"/>
    <xf numFmtId="42" fontId="13" fillId="2" borderId="1" xfId="0" applyNumberFormat="1" applyFont="1" applyFill="1" applyBorder="1" applyAlignment="1">
      <alignment horizontal="center" wrapText="1"/>
    </xf>
    <xf numFmtId="42" fontId="5" fillId="0" borderId="24" xfId="0" applyNumberFormat="1" applyFont="1" applyBorder="1"/>
    <xf numFmtId="0" fontId="11" fillId="2" borderId="25" xfId="0" applyFont="1" applyFill="1" applyBorder="1"/>
    <xf numFmtId="42" fontId="11" fillId="2" borderId="17" xfId="0" applyNumberFormat="1" applyFont="1" applyFill="1" applyBorder="1"/>
    <xf numFmtId="42" fontId="3" fillId="2" borderId="16" xfId="0" applyNumberFormat="1" applyFont="1" applyFill="1" applyBorder="1"/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/>
    <xf numFmtId="0" fontId="15" fillId="0" borderId="20" xfId="0" applyNumberFormat="1" applyFont="1" applyBorder="1" applyAlignment="1">
      <alignment horizontal="center" wrapText="1"/>
    </xf>
    <xf numFmtId="0" fontId="19" fillId="3" borderId="20" xfId="0" applyNumberFormat="1" applyFont="1" applyFill="1" applyBorder="1" applyAlignment="1">
      <alignment horizontal="center" wrapText="1"/>
    </xf>
    <xf numFmtId="0" fontId="15" fillId="0" borderId="20" xfId="0" applyFont="1" applyBorder="1"/>
    <xf numFmtId="0" fontId="16" fillId="3" borderId="20" xfId="0" applyFont="1" applyFill="1" applyBorder="1"/>
    <xf numFmtId="0" fontId="17" fillId="0" borderId="20" xfId="0" applyFont="1" applyBorder="1"/>
    <xf numFmtId="0" fontId="16" fillId="0" borderId="20" xfId="0" applyFont="1" applyFill="1" applyBorder="1"/>
    <xf numFmtId="2" fontId="16" fillId="0" borderId="20" xfId="0" applyNumberFormat="1" applyFont="1" applyBorder="1" applyAlignment="1">
      <alignment horizontal="center"/>
    </xf>
    <xf numFmtId="38" fontId="16" fillId="0" borderId="20" xfId="0" applyNumberFormat="1" applyFont="1" applyBorder="1"/>
    <xf numFmtId="38" fontId="16" fillId="0" borderId="20" xfId="1" applyNumberFormat="1" applyFont="1" applyBorder="1"/>
    <xf numFmtId="38" fontId="18" fillId="0" borderId="20" xfId="0" applyNumberFormat="1" applyFont="1" applyBorder="1"/>
    <xf numFmtId="0" fontId="18" fillId="4" borderId="20" xfId="0" applyFont="1" applyFill="1" applyBorder="1" applyAlignment="1">
      <alignment horizontal="center" vertical="center" wrapText="1"/>
    </xf>
    <xf numFmtId="0" fontId="18" fillId="4" borderId="20" xfId="0" applyNumberFormat="1" applyFont="1" applyFill="1" applyBorder="1" applyAlignment="1">
      <alignment horizontal="center" vertical="center" wrapText="1"/>
    </xf>
    <xf numFmtId="0" fontId="16" fillId="5" borderId="20" xfId="0" applyNumberFormat="1" applyFont="1" applyFill="1" applyBorder="1" applyAlignment="1">
      <alignment horizontal="center" wrapText="1"/>
    </xf>
    <xf numFmtId="38" fontId="16" fillId="0" borderId="20" xfId="0" applyNumberFormat="1" applyFont="1" applyFill="1" applyBorder="1"/>
    <xf numFmtId="38" fontId="16" fillId="3" borderId="20" xfId="0" applyNumberFormat="1" applyFont="1" applyFill="1" applyBorder="1"/>
    <xf numFmtId="38" fontId="20" fillId="3" borderId="20" xfId="0" applyNumberFormat="1" applyFont="1" applyFill="1" applyBorder="1"/>
    <xf numFmtId="38" fontId="21" fillId="0" borderId="20" xfId="0" applyNumberFormat="1" applyFont="1" applyFill="1" applyBorder="1"/>
    <xf numFmtId="0" fontId="12" fillId="5" borderId="2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right"/>
    </xf>
    <xf numFmtId="38" fontId="12" fillId="5" borderId="20" xfId="0" applyNumberFormat="1" applyFont="1" applyFill="1" applyBorder="1"/>
    <xf numFmtId="0" fontId="16" fillId="0" borderId="20" xfId="0" applyFont="1" applyBorder="1" applyAlignment="1">
      <alignment wrapText="1"/>
    </xf>
    <xf numFmtId="0" fontId="15" fillId="0" borderId="20" xfId="0" applyFont="1" applyFill="1" applyBorder="1"/>
    <xf numFmtId="0" fontId="15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5" fillId="0" borderId="20" xfId="0" applyFont="1" applyBorder="1" applyAlignment="1">
      <alignment wrapText="1"/>
    </xf>
    <xf numFmtId="0" fontId="18" fillId="4" borderId="20" xfId="0" applyFont="1" applyFill="1" applyBorder="1" applyAlignment="1">
      <alignment vertical="center" wrapText="1"/>
    </xf>
    <xf numFmtId="0" fontId="16" fillId="5" borderId="20" xfId="0" applyNumberFormat="1" applyFont="1" applyFill="1" applyBorder="1" applyAlignment="1">
      <alignment wrapText="1"/>
    </xf>
    <xf numFmtId="38" fontId="16" fillId="8" borderId="20" xfId="0" applyNumberFormat="1" applyFont="1" applyFill="1" applyBorder="1"/>
    <xf numFmtId="38" fontId="16" fillId="8" borderId="20" xfId="1" applyNumberFormat="1" applyFont="1" applyFill="1" applyBorder="1"/>
    <xf numFmtId="0" fontId="16" fillId="8" borderId="20" xfId="0" applyFont="1" applyFill="1" applyBorder="1" applyAlignment="1">
      <alignment wrapText="1"/>
    </xf>
    <xf numFmtId="38" fontId="12" fillId="6" borderId="20" xfId="0" applyNumberFormat="1" applyFont="1" applyFill="1" applyBorder="1"/>
    <xf numFmtId="38" fontId="12" fillId="6" borderId="20" xfId="1" applyNumberFormat="1" applyFont="1" applyFill="1" applyBorder="1"/>
    <xf numFmtId="38" fontId="16" fillId="6" borderId="20" xfId="0" applyNumberFormat="1" applyFont="1" applyFill="1" applyBorder="1" applyAlignment="1">
      <alignment wrapText="1"/>
    </xf>
    <xf numFmtId="38" fontId="16" fillId="9" borderId="20" xfId="0" applyNumberFormat="1" applyFont="1" applyFill="1" applyBorder="1"/>
    <xf numFmtId="38" fontId="16" fillId="9" borderId="20" xfId="1" applyNumberFormat="1" applyFont="1" applyFill="1" applyBorder="1"/>
    <xf numFmtId="0" fontId="16" fillId="9" borderId="20" xfId="0" applyFont="1" applyFill="1" applyBorder="1" applyAlignment="1">
      <alignment wrapText="1"/>
    </xf>
    <xf numFmtId="38" fontId="15" fillId="5" borderId="20" xfId="0" applyNumberFormat="1" applyFont="1" applyFill="1" applyBorder="1"/>
    <xf numFmtId="38" fontId="16" fillId="7" borderId="20" xfId="0" applyNumberFormat="1" applyFont="1" applyFill="1" applyBorder="1"/>
    <xf numFmtId="38" fontId="16" fillId="7" borderId="20" xfId="1" applyNumberFormat="1" applyFont="1" applyFill="1" applyBorder="1"/>
    <xf numFmtId="38" fontId="15" fillId="0" borderId="20" xfId="0" applyNumberFormat="1" applyFont="1" applyBorder="1"/>
    <xf numFmtId="38" fontId="15" fillId="0" borderId="20" xfId="0" applyNumberFormat="1" applyFont="1" applyFill="1" applyBorder="1"/>
    <xf numFmtId="38" fontId="15" fillId="8" borderId="20" xfId="0" applyNumberFormat="1" applyFont="1" applyFill="1" applyBorder="1"/>
    <xf numFmtId="38" fontId="17" fillId="0" borderId="20" xfId="0" applyNumberFormat="1" applyFont="1" applyBorder="1"/>
    <xf numFmtId="0" fontId="15" fillId="5" borderId="20" xfId="0" applyNumberFormat="1" applyFont="1" applyFill="1" applyBorder="1" applyAlignment="1">
      <alignment horizontal="center" wrapText="1"/>
    </xf>
    <xf numFmtId="38" fontId="15" fillId="9" borderId="20" xfId="0" applyNumberFormat="1" applyFont="1" applyFill="1" applyBorder="1"/>
    <xf numFmtId="38" fontId="15" fillId="3" borderId="20" xfId="0" applyNumberFormat="1" applyFont="1" applyFill="1" applyBorder="1"/>
    <xf numFmtId="38" fontId="19" fillId="3" borderId="20" xfId="0" applyNumberFormat="1" applyFont="1" applyFill="1" applyBorder="1"/>
    <xf numFmtId="38" fontId="15" fillId="7" borderId="20" xfId="0" applyNumberFormat="1" applyFont="1" applyFill="1" applyBorder="1"/>
    <xf numFmtId="0" fontId="16" fillId="0" borderId="0" xfId="0" applyFont="1" applyBorder="1" applyAlignment="1">
      <alignment wrapText="1"/>
    </xf>
    <xf numFmtId="0" fontId="3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2" fontId="16" fillId="0" borderId="0" xfId="0" applyNumberFormat="1" applyFont="1" applyBorder="1"/>
    <xf numFmtId="0" fontId="16" fillId="0" borderId="0" xfId="0" applyNumberFormat="1" applyFont="1" applyBorder="1"/>
    <xf numFmtId="0" fontId="16" fillId="5" borderId="20" xfId="0" applyFont="1" applyFill="1" applyBorder="1" applyAlignment="1">
      <alignment horizontal="center" vertical="center" wrapText="1"/>
    </xf>
    <xf numFmtId="38" fontId="16" fillId="10" borderId="20" xfId="0" applyNumberFormat="1" applyFont="1" applyFill="1" applyBorder="1"/>
    <xf numFmtId="38" fontId="15" fillId="10" borderId="20" xfId="0" applyNumberFormat="1" applyFont="1" applyFill="1" applyBorder="1"/>
    <xf numFmtId="38" fontId="16" fillId="10" borderId="20" xfId="1" applyNumberFormat="1" applyFont="1" applyFill="1" applyBorder="1"/>
    <xf numFmtId="49" fontId="15" fillId="0" borderId="20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6" fillId="5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wrapText="1"/>
    </xf>
    <xf numFmtId="0" fontId="12" fillId="11" borderId="20" xfId="0" applyFont="1" applyFill="1" applyBorder="1" applyAlignment="1">
      <alignment horizontal="right"/>
    </xf>
    <xf numFmtId="38" fontId="15" fillId="11" borderId="20" xfId="0" applyNumberFormat="1" applyFont="1" applyFill="1" applyBorder="1"/>
    <xf numFmtId="38" fontId="15" fillId="0" borderId="20" xfId="1" applyNumberFormat="1" applyFont="1" applyBorder="1"/>
    <xf numFmtId="38" fontId="14" fillId="6" borderId="20" xfId="0" applyNumberFormat="1" applyFont="1" applyFill="1" applyBorder="1"/>
    <xf numFmtId="38" fontId="16" fillId="5" borderId="20" xfId="0" applyNumberFormat="1" applyFont="1" applyFill="1" applyBorder="1"/>
    <xf numFmtId="38" fontId="16" fillId="11" borderId="20" xfId="0" applyNumberFormat="1" applyFont="1" applyFill="1" applyBorder="1"/>
    <xf numFmtId="0" fontId="15" fillId="12" borderId="0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0" fontId="16" fillId="12" borderId="0" xfId="0" applyFont="1" applyFill="1" applyBorder="1"/>
    <xf numFmtId="42" fontId="16" fillId="12" borderId="0" xfId="0" applyNumberFormat="1" applyFont="1" applyFill="1" applyBorder="1"/>
    <xf numFmtId="0" fontId="16" fillId="12" borderId="0" xfId="0" applyNumberFormat="1" applyFont="1" applyFill="1" applyBorder="1"/>
    <xf numFmtId="0" fontId="16" fillId="12" borderId="0" xfId="0" applyFont="1" applyFill="1" applyBorder="1" applyAlignment="1">
      <alignment wrapText="1"/>
    </xf>
    <xf numFmtId="38" fontId="12" fillId="0" borderId="20" xfId="0" applyNumberFormat="1" applyFont="1" applyFill="1" applyBorder="1"/>
    <xf numFmtId="0" fontId="24" fillId="0" borderId="2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/>
    <xf numFmtId="0" fontId="15" fillId="0" borderId="20" xfId="0" applyFont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38" fontId="25" fillId="8" borderId="20" xfId="0" applyNumberFormat="1" applyFont="1" applyFill="1" applyBorder="1"/>
    <xf numFmtId="0" fontId="3" fillId="11" borderId="0" xfId="0" applyFont="1" applyFill="1" applyBorder="1"/>
    <xf numFmtId="0" fontId="15" fillId="3" borderId="20" xfId="0" applyFont="1" applyFill="1" applyBorder="1" applyAlignment="1">
      <alignment horizontal="center"/>
    </xf>
    <xf numFmtId="38" fontId="16" fillId="3" borderId="20" xfId="1" applyNumberFormat="1" applyFont="1" applyFill="1" applyBorder="1"/>
    <xf numFmtId="0" fontId="16" fillId="3" borderId="20" xfId="0" applyFont="1" applyFill="1" applyBorder="1" applyAlignment="1">
      <alignment wrapText="1"/>
    </xf>
    <xf numFmtId="2" fontId="16" fillId="3" borderId="20" xfId="0" applyNumberFormat="1" applyFont="1" applyFill="1" applyBorder="1" applyAlignment="1">
      <alignment horizontal="center"/>
    </xf>
    <xf numFmtId="0" fontId="3" fillId="3" borderId="0" xfId="0" applyFont="1" applyFill="1" applyBorder="1"/>
    <xf numFmtId="38" fontId="12" fillId="13" borderId="20" xfId="0" applyNumberFormat="1" applyFont="1" applyFill="1" applyBorder="1"/>
    <xf numFmtId="0" fontId="3" fillId="13" borderId="0" xfId="0" applyFont="1" applyFill="1" applyBorder="1"/>
    <xf numFmtId="49" fontId="15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16" fillId="0" borderId="20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22" fillId="12" borderId="34" xfId="0" applyFont="1" applyFill="1" applyBorder="1" applyAlignment="1">
      <alignment horizontal="center"/>
    </xf>
    <xf numFmtId="0" fontId="22" fillId="12" borderId="28" xfId="0" applyFont="1" applyFill="1" applyBorder="1" applyAlignment="1">
      <alignment horizontal="center"/>
    </xf>
    <xf numFmtId="0" fontId="22" fillId="12" borderId="35" xfId="0" applyFont="1" applyFill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5" fillId="0" borderId="34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22" fillId="13" borderId="34" xfId="0" applyFont="1" applyFill="1" applyBorder="1" applyAlignment="1">
      <alignment horizontal="right"/>
    </xf>
    <xf numFmtId="0" fontId="22" fillId="13" borderId="28" xfId="0" applyFont="1" applyFill="1" applyBorder="1" applyAlignment="1">
      <alignment horizontal="right"/>
    </xf>
    <xf numFmtId="0" fontId="22" fillId="13" borderId="30" xfId="0" applyFont="1" applyFill="1" applyBorder="1" applyAlignment="1">
      <alignment horizontal="right"/>
    </xf>
    <xf numFmtId="0" fontId="22" fillId="13" borderId="20" xfId="0" applyFont="1" applyFill="1" applyBorder="1" applyAlignment="1">
      <alignment horizontal="left" wrapText="1"/>
    </xf>
    <xf numFmtId="0" fontId="22" fillId="13" borderId="6" xfId="0" applyFont="1" applyFill="1" applyBorder="1" applyAlignment="1">
      <alignment horizontal="left" wrapText="1"/>
    </xf>
    <xf numFmtId="0" fontId="22" fillId="5" borderId="31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5" fillId="10" borderId="27" xfId="0" applyFont="1" applyFill="1" applyBorder="1" applyAlignment="1">
      <alignment horizontal="center"/>
    </xf>
    <xf numFmtId="0" fontId="15" fillId="10" borderId="28" xfId="0" applyFont="1" applyFill="1" applyBorder="1" applyAlignment="1">
      <alignment horizontal="center"/>
    </xf>
    <xf numFmtId="0" fontId="15" fillId="10" borderId="30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right"/>
    </xf>
    <xf numFmtId="0" fontId="15" fillId="4" borderId="2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3" fontId="22" fillId="13" borderId="20" xfId="0" applyNumberFormat="1" applyFont="1" applyFill="1" applyBorder="1" applyAlignment="1">
      <alignment horizontal="left" wrapText="1"/>
    </xf>
    <xf numFmtId="0" fontId="27" fillId="3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08"/>
  <sheetViews>
    <sheetView tabSelected="1" topLeftCell="C1" zoomScale="90" zoomScaleNormal="90" workbookViewId="0">
      <selection activeCell="J196" sqref="J196"/>
    </sheetView>
  </sheetViews>
  <sheetFormatPr defaultColWidth="9.3046875" defaultRowHeight="11.6" x14ac:dyDescent="0.3"/>
  <cols>
    <col min="1" max="1" width="2.84375" style="109" customWidth="1"/>
    <col min="2" max="2" width="8.15234375" style="110" customWidth="1"/>
    <col min="3" max="3" width="37.84375" style="108" customWidth="1"/>
    <col min="4" max="4" width="7.421875E-2" style="108" customWidth="1"/>
    <col min="5" max="5" width="10.69140625" style="108" hidden="1" customWidth="1"/>
    <col min="6" max="6" width="10.61328125" style="112" customWidth="1"/>
    <col min="7" max="7" width="0.15234375" style="108" customWidth="1"/>
    <col min="8" max="8" width="0.3046875" style="106" hidden="1" customWidth="1"/>
    <col min="9" max="16384" width="9.3046875" style="107"/>
  </cols>
  <sheetData>
    <row r="1" spans="1:8" ht="21.45" customHeight="1" x14ac:dyDescent="0.3">
      <c r="A1" s="215" t="s">
        <v>318</v>
      </c>
      <c r="B1" s="216"/>
      <c r="C1" s="216"/>
      <c r="D1" s="216"/>
      <c r="E1" s="216"/>
      <c r="F1" s="216"/>
      <c r="G1" s="217"/>
      <c r="H1" s="78"/>
    </row>
    <row r="2" spans="1:8" ht="19.899999999999999" customHeight="1" x14ac:dyDescent="0.3">
      <c r="A2" s="201" t="s">
        <v>160</v>
      </c>
      <c r="B2" s="202"/>
      <c r="C2" s="202"/>
      <c r="D2" s="68"/>
      <c r="E2" s="68"/>
      <c r="F2" s="69"/>
      <c r="G2" s="68"/>
      <c r="H2" s="83"/>
    </row>
    <row r="3" spans="1:8" s="13" customFormat="1" ht="2.8" customHeight="1" x14ac:dyDescent="0.3">
      <c r="A3" s="196" t="s">
        <v>193</v>
      </c>
      <c r="B3" s="196"/>
      <c r="C3" s="82" t="s">
        <v>194</v>
      </c>
      <c r="D3" s="59" t="s">
        <v>314</v>
      </c>
      <c r="E3" s="58" t="s">
        <v>279</v>
      </c>
      <c r="F3" s="58" t="s">
        <v>280</v>
      </c>
      <c r="G3" s="124" t="s">
        <v>281</v>
      </c>
      <c r="H3" s="82" t="s">
        <v>195</v>
      </c>
    </row>
    <row r="4" spans="1:8" ht="12" customHeight="1" x14ac:dyDescent="0.3">
      <c r="A4" s="195">
        <v>4150</v>
      </c>
      <c r="B4" s="195"/>
      <c r="C4" s="57" t="s">
        <v>131</v>
      </c>
      <c r="D4" s="65">
        <v>9876</v>
      </c>
      <c r="E4" s="65">
        <v>500</v>
      </c>
      <c r="F4" s="97">
        <v>2000</v>
      </c>
      <c r="G4" s="66">
        <v>1500</v>
      </c>
      <c r="H4" s="78" t="s">
        <v>299</v>
      </c>
    </row>
    <row r="5" spans="1:8" ht="12" customHeight="1" x14ac:dyDescent="0.3">
      <c r="A5" s="195">
        <v>4170</v>
      </c>
      <c r="B5" s="195"/>
      <c r="C5" s="57" t="s">
        <v>157</v>
      </c>
      <c r="D5" s="149">
        <v>0</v>
      </c>
      <c r="E5" s="149">
        <v>0</v>
      </c>
      <c r="F5" s="99"/>
      <c r="G5" s="86"/>
      <c r="H5" s="78"/>
    </row>
    <row r="6" spans="1:8" ht="12" customHeight="1" x14ac:dyDescent="0.3">
      <c r="A6" s="117"/>
      <c r="B6" s="118" t="s">
        <v>252</v>
      </c>
      <c r="C6" s="57" t="s">
        <v>100</v>
      </c>
      <c r="D6" s="65">
        <v>605</v>
      </c>
      <c r="E6" s="65">
        <v>500</v>
      </c>
      <c r="F6" s="97">
        <v>500</v>
      </c>
      <c r="G6" s="66">
        <f>F6-E6</f>
        <v>0</v>
      </c>
      <c r="H6" s="78"/>
    </row>
    <row r="7" spans="1:8" ht="12" customHeight="1" x14ac:dyDescent="0.3">
      <c r="A7" s="145"/>
      <c r="B7" s="118" t="s">
        <v>286</v>
      </c>
      <c r="C7" s="57" t="s">
        <v>287</v>
      </c>
      <c r="D7" s="65">
        <v>401</v>
      </c>
      <c r="E7" s="65">
        <v>0</v>
      </c>
      <c r="F7" s="97">
        <v>400</v>
      </c>
      <c r="G7" s="66">
        <f>F7-E7</f>
        <v>400</v>
      </c>
      <c r="H7" s="78" t="s">
        <v>288</v>
      </c>
    </row>
    <row r="8" spans="1:8" ht="12" customHeight="1" x14ac:dyDescent="0.3">
      <c r="A8" s="117"/>
      <c r="B8" s="118" t="s">
        <v>253</v>
      </c>
      <c r="C8" s="57" t="s">
        <v>105</v>
      </c>
      <c r="D8" s="65">
        <v>21079</v>
      </c>
      <c r="E8" s="65">
        <v>13000</v>
      </c>
      <c r="F8" s="97">
        <v>20000</v>
      </c>
      <c r="G8" s="66">
        <v>7000</v>
      </c>
      <c r="H8" s="78"/>
    </row>
    <row r="9" spans="1:8" ht="12" customHeight="1" x14ac:dyDescent="0.3">
      <c r="A9" s="158"/>
      <c r="B9" s="118" t="s">
        <v>306</v>
      </c>
      <c r="C9" s="57" t="s">
        <v>307</v>
      </c>
      <c r="D9" s="65">
        <v>40</v>
      </c>
      <c r="E9" s="65">
        <v>0</v>
      </c>
      <c r="F9" s="97">
        <v>200</v>
      </c>
      <c r="G9" s="66">
        <v>200</v>
      </c>
      <c r="H9" s="78"/>
    </row>
    <row r="10" spans="1:8" ht="12" customHeight="1" x14ac:dyDescent="0.3">
      <c r="A10" s="158"/>
      <c r="B10" s="118" t="s">
        <v>308</v>
      </c>
      <c r="C10" s="57" t="s">
        <v>110</v>
      </c>
      <c r="D10" s="65">
        <v>105</v>
      </c>
      <c r="E10" s="65">
        <v>0</v>
      </c>
      <c r="F10" s="97">
        <v>200</v>
      </c>
      <c r="G10" s="66">
        <v>200</v>
      </c>
      <c r="H10" s="78"/>
    </row>
    <row r="11" spans="1:8" ht="12" customHeight="1" x14ac:dyDescent="0.3">
      <c r="A11" s="117"/>
      <c r="B11" s="118" t="s">
        <v>254</v>
      </c>
      <c r="C11" s="57" t="s">
        <v>241</v>
      </c>
      <c r="D11" s="65">
        <v>6947</v>
      </c>
      <c r="E11" s="65">
        <v>7500</v>
      </c>
      <c r="F11" s="97">
        <v>7000</v>
      </c>
      <c r="G11" s="66">
        <f t="shared" ref="G11:G19" si="0">F11-E11</f>
        <v>-500</v>
      </c>
      <c r="H11" s="78"/>
    </row>
    <row r="12" spans="1:8" ht="12" customHeight="1" x14ac:dyDescent="0.3">
      <c r="A12" s="117"/>
      <c r="B12" s="118" t="s">
        <v>246</v>
      </c>
      <c r="C12" s="57" t="s">
        <v>309</v>
      </c>
      <c r="D12" s="65">
        <v>8188</v>
      </c>
      <c r="E12" s="65">
        <v>4500</v>
      </c>
      <c r="F12" s="97">
        <v>7500</v>
      </c>
      <c r="G12" s="66">
        <f t="shared" si="0"/>
        <v>3000</v>
      </c>
      <c r="H12" s="78"/>
    </row>
    <row r="13" spans="1:8" ht="12" customHeight="1" x14ac:dyDescent="0.3">
      <c r="A13" s="117"/>
      <c r="B13" s="118" t="s">
        <v>247</v>
      </c>
      <c r="C13" s="57" t="s">
        <v>242</v>
      </c>
      <c r="D13" s="65">
        <v>2093</v>
      </c>
      <c r="E13" s="65">
        <v>1700</v>
      </c>
      <c r="F13" s="97">
        <v>2000</v>
      </c>
      <c r="G13" s="66">
        <f>F13-E13</f>
        <v>300</v>
      </c>
      <c r="H13" s="78"/>
    </row>
    <row r="14" spans="1:8" ht="12" customHeight="1" x14ac:dyDescent="0.3">
      <c r="A14" s="117"/>
      <c r="B14" s="118" t="s">
        <v>248</v>
      </c>
      <c r="C14" s="57" t="s">
        <v>243</v>
      </c>
      <c r="D14" s="65">
        <v>2743</v>
      </c>
      <c r="E14" s="65">
        <v>2000</v>
      </c>
      <c r="F14" s="97">
        <v>2500</v>
      </c>
      <c r="G14" s="66">
        <f t="shared" si="0"/>
        <v>500</v>
      </c>
      <c r="H14" s="78"/>
    </row>
    <row r="15" spans="1:8" ht="12" customHeight="1" x14ac:dyDescent="0.3">
      <c r="A15" s="117"/>
      <c r="B15" s="118" t="s">
        <v>249</v>
      </c>
      <c r="C15" s="57" t="s">
        <v>222</v>
      </c>
      <c r="D15" s="65">
        <v>2110</v>
      </c>
      <c r="E15" s="65">
        <v>1000</v>
      </c>
      <c r="F15" s="97">
        <v>2000</v>
      </c>
      <c r="G15" s="66">
        <f t="shared" si="0"/>
        <v>1000</v>
      </c>
      <c r="H15" s="78"/>
    </row>
    <row r="16" spans="1:8" ht="12" customHeight="1" x14ac:dyDescent="0.3">
      <c r="A16" s="117"/>
      <c r="B16" s="118" t="s">
        <v>250</v>
      </c>
      <c r="C16" s="57" t="s">
        <v>154</v>
      </c>
      <c r="D16" s="65">
        <v>431</v>
      </c>
      <c r="E16" s="65">
        <v>300</v>
      </c>
      <c r="F16" s="97">
        <v>400</v>
      </c>
      <c r="G16" s="66">
        <f t="shared" si="0"/>
        <v>100</v>
      </c>
      <c r="H16" s="78"/>
    </row>
    <row r="17" spans="1:9" ht="12" customHeight="1" x14ac:dyDescent="0.3">
      <c r="A17" s="160"/>
      <c r="B17" s="118" t="s">
        <v>315</v>
      </c>
      <c r="C17" s="57" t="s">
        <v>316</v>
      </c>
      <c r="D17" s="65">
        <v>500</v>
      </c>
      <c r="E17" s="65">
        <v>0</v>
      </c>
      <c r="F17" s="97">
        <v>500</v>
      </c>
      <c r="G17" s="66">
        <f t="shared" si="0"/>
        <v>500</v>
      </c>
      <c r="H17" s="78"/>
    </row>
    <row r="18" spans="1:9" ht="12" customHeight="1" x14ac:dyDescent="0.3">
      <c r="A18" s="197">
        <v>4180</v>
      </c>
      <c r="B18" s="197"/>
      <c r="C18" s="63" t="s">
        <v>207</v>
      </c>
      <c r="D18" s="71">
        <v>816</v>
      </c>
      <c r="E18" s="71">
        <v>0</v>
      </c>
      <c r="F18" s="98">
        <v>800</v>
      </c>
      <c r="G18" s="66">
        <f t="shared" si="0"/>
        <v>800</v>
      </c>
      <c r="H18" s="78"/>
    </row>
    <row r="19" spans="1:9" ht="12" customHeight="1" x14ac:dyDescent="0.3">
      <c r="A19" s="197">
        <v>4190</v>
      </c>
      <c r="B19" s="197"/>
      <c r="C19" s="63" t="s">
        <v>168</v>
      </c>
      <c r="D19" s="71">
        <v>0</v>
      </c>
      <c r="E19" s="71">
        <v>0</v>
      </c>
      <c r="F19" s="98">
        <v>0</v>
      </c>
      <c r="G19" s="66">
        <f t="shared" si="0"/>
        <v>0</v>
      </c>
      <c r="H19" s="78"/>
    </row>
    <row r="20" spans="1:9" ht="12" customHeight="1" x14ac:dyDescent="0.3">
      <c r="A20" s="197">
        <v>5000</v>
      </c>
      <c r="B20" s="197"/>
      <c r="C20" s="79" t="s">
        <v>200</v>
      </c>
      <c r="D20" s="85"/>
      <c r="E20" s="85"/>
      <c r="F20" s="99"/>
      <c r="G20" s="86"/>
      <c r="H20" s="87"/>
    </row>
    <row r="21" spans="1:9" ht="12" customHeight="1" x14ac:dyDescent="0.3">
      <c r="A21" s="195">
        <v>5010</v>
      </c>
      <c r="B21" s="195"/>
      <c r="C21" s="61" t="s">
        <v>311</v>
      </c>
      <c r="D21" s="72">
        <v>956592.22</v>
      </c>
      <c r="E21" s="72">
        <v>1062048</v>
      </c>
      <c r="F21" s="103">
        <v>1064232</v>
      </c>
      <c r="G21" s="152">
        <f>F21-E21</f>
        <v>2184</v>
      </c>
      <c r="H21" s="153"/>
      <c r="I21" s="142"/>
    </row>
    <row r="22" spans="1:9" ht="12" customHeight="1" x14ac:dyDescent="0.3">
      <c r="A22" s="195">
        <v>5020</v>
      </c>
      <c r="B22" s="195"/>
      <c r="C22" s="57" t="s">
        <v>312</v>
      </c>
      <c r="D22" s="65">
        <v>3432</v>
      </c>
      <c r="E22" s="65">
        <v>2840</v>
      </c>
      <c r="F22" s="97">
        <v>2496</v>
      </c>
      <c r="G22" s="66">
        <f>F22-E22</f>
        <v>-344</v>
      </c>
      <c r="H22" s="78"/>
    </row>
    <row r="23" spans="1:9" ht="12" customHeight="1" x14ac:dyDescent="0.3">
      <c r="A23" s="159"/>
      <c r="B23" s="159" t="s">
        <v>310</v>
      </c>
      <c r="C23" s="57" t="s">
        <v>313</v>
      </c>
      <c r="D23" s="65">
        <v>692</v>
      </c>
      <c r="E23" s="65">
        <v>852</v>
      </c>
      <c r="F23" s="97">
        <v>497</v>
      </c>
      <c r="G23" s="66">
        <f>F23-E23</f>
        <v>-355</v>
      </c>
      <c r="H23" s="78"/>
    </row>
    <row r="24" spans="1:9" ht="12" customHeight="1" x14ac:dyDescent="0.3">
      <c r="A24" s="195">
        <v>5040</v>
      </c>
      <c r="B24" s="195"/>
      <c r="C24" s="60" t="s">
        <v>134</v>
      </c>
      <c r="D24" s="85"/>
      <c r="E24" s="85"/>
      <c r="F24" s="99"/>
      <c r="G24" s="86"/>
      <c r="H24" s="87"/>
    </row>
    <row r="25" spans="1:9" ht="12" customHeight="1" x14ac:dyDescent="0.3">
      <c r="A25" s="117"/>
      <c r="B25" s="118">
        <v>5041</v>
      </c>
      <c r="C25" s="57" t="s">
        <v>135</v>
      </c>
      <c r="D25" s="65">
        <v>838</v>
      </c>
      <c r="E25" s="65">
        <v>100</v>
      </c>
      <c r="F25" s="97">
        <v>1000</v>
      </c>
      <c r="G25" s="66">
        <f>F25-E25</f>
        <v>900</v>
      </c>
      <c r="H25" s="78"/>
    </row>
    <row r="26" spans="1:9" ht="12" customHeight="1" x14ac:dyDescent="0.3">
      <c r="A26" s="117"/>
      <c r="B26" s="118">
        <v>5042</v>
      </c>
      <c r="C26" s="57" t="s">
        <v>136</v>
      </c>
      <c r="D26" s="65">
        <v>4690</v>
      </c>
      <c r="E26" s="65">
        <v>5000</v>
      </c>
      <c r="F26" s="97">
        <v>5000</v>
      </c>
      <c r="G26" s="66">
        <f>F26-E26</f>
        <v>0</v>
      </c>
      <c r="H26" s="78"/>
    </row>
    <row r="27" spans="1:9" ht="12" customHeight="1" x14ac:dyDescent="0.3">
      <c r="A27" s="195">
        <v>5050</v>
      </c>
      <c r="B27" s="195"/>
      <c r="C27" s="57" t="s">
        <v>137</v>
      </c>
      <c r="D27" s="65">
        <v>1846</v>
      </c>
      <c r="E27" s="65">
        <v>2500</v>
      </c>
      <c r="F27" s="97">
        <v>2500</v>
      </c>
      <c r="G27" s="66">
        <f>F27-E27</f>
        <v>0</v>
      </c>
      <c r="H27" s="78"/>
    </row>
    <row r="28" spans="1:9" ht="12" customHeight="1" x14ac:dyDescent="0.3">
      <c r="A28" s="195">
        <v>5060</v>
      </c>
      <c r="B28" s="195"/>
      <c r="C28" s="60" t="s">
        <v>138</v>
      </c>
      <c r="D28" s="85"/>
      <c r="E28" s="85"/>
      <c r="F28" s="99"/>
      <c r="G28" s="86"/>
      <c r="H28" s="87"/>
    </row>
    <row r="29" spans="1:9" ht="12" customHeight="1" x14ac:dyDescent="0.3">
      <c r="A29" s="117"/>
      <c r="B29" s="118">
        <v>5063</v>
      </c>
      <c r="C29" s="57" t="s">
        <v>139</v>
      </c>
      <c r="D29" s="65">
        <v>2900</v>
      </c>
      <c r="E29" s="65">
        <v>2500</v>
      </c>
      <c r="F29" s="97">
        <v>3000</v>
      </c>
      <c r="G29" s="66">
        <f>F29-E29</f>
        <v>500</v>
      </c>
      <c r="H29" s="78"/>
    </row>
    <row r="30" spans="1:9" ht="12" customHeight="1" x14ac:dyDescent="0.3">
      <c r="A30" s="117"/>
      <c r="B30" s="118">
        <v>5065</v>
      </c>
      <c r="C30" s="57" t="s">
        <v>140</v>
      </c>
      <c r="D30" s="65">
        <v>2098</v>
      </c>
      <c r="E30" s="65">
        <v>2300</v>
      </c>
      <c r="F30" s="97">
        <v>2300</v>
      </c>
      <c r="G30" s="66">
        <f>F30-E30</f>
        <v>0</v>
      </c>
      <c r="H30" s="78"/>
    </row>
    <row r="31" spans="1:9" ht="12" customHeight="1" x14ac:dyDescent="0.3">
      <c r="A31" s="117"/>
      <c r="B31" s="118">
        <v>5066</v>
      </c>
      <c r="C31" s="57" t="s">
        <v>141</v>
      </c>
      <c r="D31" s="65">
        <v>3185</v>
      </c>
      <c r="E31" s="65">
        <v>4000</v>
      </c>
      <c r="F31" s="97">
        <v>3500</v>
      </c>
      <c r="G31" s="66">
        <f>F31-E31</f>
        <v>-500</v>
      </c>
      <c r="H31" s="78"/>
    </row>
    <row r="32" spans="1:9" ht="12" customHeight="1" x14ac:dyDescent="0.3">
      <c r="A32" s="117"/>
      <c r="B32" s="118">
        <v>5067</v>
      </c>
      <c r="C32" s="57" t="s">
        <v>209</v>
      </c>
      <c r="D32" s="65">
        <v>2260</v>
      </c>
      <c r="E32" s="65">
        <v>6000</v>
      </c>
      <c r="F32" s="97">
        <v>2500</v>
      </c>
      <c r="G32" s="66">
        <f>F32-E32</f>
        <v>-3500</v>
      </c>
      <c r="H32" s="78"/>
    </row>
    <row r="33" spans="1:8" ht="12" customHeight="1" x14ac:dyDescent="0.3">
      <c r="A33" s="195">
        <v>5070</v>
      </c>
      <c r="B33" s="195"/>
      <c r="C33" s="57" t="s">
        <v>169</v>
      </c>
      <c r="D33" s="65">
        <v>0</v>
      </c>
      <c r="E33" s="65">
        <v>0</v>
      </c>
      <c r="F33" s="97">
        <v>0</v>
      </c>
      <c r="G33" s="66">
        <f>F33-E33</f>
        <v>0</v>
      </c>
      <c r="H33" s="78"/>
    </row>
    <row r="34" spans="1:8" ht="12" customHeight="1" x14ac:dyDescent="0.3">
      <c r="A34" s="195">
        <v>5080</v>
      </c>
      <c r="B34" s="195"/>
      <c r="C34" s="60" t="s">
        <v>201</v>
      </c>
      <c r="D34" s="85"/>
      <c r="E34" s="85"/>
      <c r="F34" s="99"/>
      <c r="G34" s="86"/>
      <c r="H34" s="87"/>
    </row>
    <row r="35" spans="1:8" ht="12" customHeight="1" x14ac:dyDescent="0.3">
      <c r="A35" s="117"/>
      <c r="B35" s="118">
        <v>5081</v>
      </c>
      <c r="C35" s="61" t="s">
        <v>188</v>
      </c>
      <c r="D35" s="65">
        <v>10800</v>
      </c>
      <c r="E35" s="65">
        <v>10000</v>
      </c>
      <c r="F35" s="97">
        <v>10500</v>
      </c>
      <c r="G35" s="66">
        <f t="shared" ref="G35:G42" si="1">F35-E35</f>
        <v>500</v>
      </c>
      <c r="H35" s="78"/>
    </row>
    <row r="36" spans="1:8" ht="12" customHeight="1" x14ac:dyDescent="0.3">
      <c r="A36" s="117"/>
      <c r="B36" s="118">
        <v>5083</v>
      </c>
      <c r="C36" s="57" t="s">
        <v>143</v>
      </c>
      <c r="D36" s="65">
        <v>8110</v>
      </c>
      <c r="E36" s="65">
        <v>6500</v>
      </c>
      <c r="F36" s="97">
        <v>7000</v>
      </c>
      <c r="G36" s="66">
        <f t="shared" si="1"/>
        <v>500</v>
      </c>
      <c r="H36" s="78"/>
    </row>
    <row r="37" spans="1:8" ht="12" customHeight="1" x14ac:dyDescent="0.3">
      <c r="A37" s="195">
        <v>5100</v>
      </c>
      <c r="B37" s="195"/>
      <c r="C37" s="60" t="s">
        <v>144</v>
      </c>
      <c r="D37" s="65">
        <v>859</v>
      </c>
      <c r="E37" s="65">
        <v>3000</v>
      </c>
      <c r="F37" s="97">
        <v>1000</v>
      </c>
      <c r="G37" s="66">
        <f t="shared" si="1"/>
        <v>-2000</v>
      </c>
      <c r="H37" s="78"/>
    </row>
    <row r="38" spans="1:8" ht="12" customHeight="1" x14ac:dyDescent="0.3">
      <c r="A38" s="197">
        <v>5200</v>
      </c>
      <c r="B38" s="197"/>
      <c r="C38" s="79" t="s">
        <v>196</v>
      </c>
      <c r="D38" s="71">
        <v>3855</v>
      </c>
      <c r="E38" s="71">
        <v>3500</v>
      </c>
      <c r="F38" s="98">
        <v>4000</v>
      </c>
      <c r="G38" s="66">
        <f t="shared" si="1"/>
        <v>500</v>
      </c>
      <c r="H38" s="78"/>
    </row>
    <row r="39" spans="1:8" ht="12" customHeight="1" x14ac:dyDescent="0.3">
      <c r="A39" s="197">
        <v>5400</v>
      </c>
      <c r="B39" s="197"/>
      <c r="C39" s="79" t="s">
        <v>145</v>
      </c>
      <c r="D39" s="71">
        <v>5145</v>
      </c>
      <c r="E39" s="71">
        <v>5000</v>
      </c>
      <c r="F39" s="98">
        <v>5000</v>
      </c>
      <c r="G39" s="66">
        <f t="shared" si="1"/>
        <v>0</v>
      </c>
      <c r="H39" s="78"/>
    </row>
    <row r="40" spans="1:8" ht="12" customHeight="1" x14ac:dyDescent="0.3">
      <c r="A40" s="144"/>
      <c r="B40" s="144" t="s">
        <v>289</v>
      </c>
      <c r="C40" s="79" t="s">
        <v>290</v>
      </c>
      <c r="D40" s="71">
        <v>1888</v>
      </c>
      <c r="E40" s="71">
        <v>0</v>
      </c>
      <c r="F40" s="98">
        <v>500</v>
      </c>
      <c r="G40" s="66">
        <f t="shared" si="1"/>
        <v>500</v>
      </c>
      <c r="H40" s="78"/>
    </row>
    <row r="41" spans="1:8" ht="12" customHeight="1" x14ac:dyDescent="0.3">
      <c r="A41" s="195">
        <v>5800</v>
      </c>
      <c r="B41" s="195"/>
      <c r="C41" s="60" t="s">
        <v>170</v>
      </c>
      <c r="D41" s="65">
        <v>22350</v>
      </c>
      <c r="E41" s="65">
        <v>18000</v>
      </c>
      <c r="F41" s="97">
        <v>21000</v>
      </c>
      <c r="G41" s="66">
        <f t="shared" si="1"/>
        <v>3000</v>
      </c>
      <c r="H41" s="78"/>
    </row>
    <row r="42" spans="1:8" ht="12" customHeight="1" x14ac:dyDescent="0.3">
      <c r="A42" s="195">
        <v>5900</v>
      </c>
      <c r="B42" s="195"/>
      <c r="C42" s="60" t="s">
        <v>208</v>
      </c>
      <c r="D42" s="65">
        <v>595</v>
      </c>
      <c r="E42" s="65">
        <v>1000</v>
      </c>
      <c r="F42" s="97">
        <v>600</v>
      </c>
      <c r="G42" s="66">
        <f t="shared" si="1"/>
        <v>-400</v>
      </c>
      <c r="H42" s="78"/>
    </row>
    <row r="43" spans="1:8" ht="14.7" customHeight="1" x14ac:dyDescent="0.35">
      <c r="A43" s="200" t="s">
        <v>319</v>
      </c>
      <c r="B43" s="200"/>
      <c r="C43" s="200"/>
      <c r="D43" s="131">
        <f>SUM(D4:D42)</f>
        <v>1088069.22</v>
      </c>
      <c r="E43" s="131">
        <f>SUM(E4:E42)</f>
        <v>1166140</v>
      </c>
      <c r="F43" s="88">
        <f>SUM(F4:F42)</f>
        <v>1182625</v>
      </c>
      <c r="G43" s="89">
        <f>F43-E43</f>
        <v>16485</v>
      </c>
      <c r="H43" s="90"/>
    </row>
    <row r="44" spans="1:8" ht="8.5" customHeight="1" x14ac:dyDescent="0.3">
      <c r="A44" s="55"/>
      <c r="B44" s="56"/>
      <c r="C44" s="62"/>
      <c r="D44" s="67"/>
      <c r="E44" s="67"/>
      <c r="F44" s="100"/>
      <c r="G44" s="66"/>
      <c r="H44" s="78"/>
    </row>
    <row r="45" spans="1:8" s="14" customFormat="1" ht="19.55" customHeight="1" x14ac:dyDescent="0.3">
      <c r="A45" s="203" t="s">
        <v>159</v>
      </c>
      <c r="B45" s="204"/>
      <c r="C45" s="204"/>
      <c r="D45" s="204"/>
      <c r="E45" s="113"/>
      <c r="F45" s="101"/>
      <c r="G45" s="70"/>
      <c r="H45" s="84"/>
    </row>
    <row r="46" spans="1:8" ht="36" customHeight="1" x14ac:dyDescent="0.3">
      <c r="A46" s="196"/>
      <c r="B46" s="196"/>
      <c r="C46" s="55" t="s">
        <v>151</v>
      </c>
      <c r="D46" s="59" t="s">
        <v>314</v>
      </c>
      <c r="E46" s="58" t="s">
        <v>298</v>
      </c>
      <c r="F46" s="58"/>
      <c r="G46" s="143" t="s">
        <v>281</v>
      </c>
      <c r="H46" s="82" t="s">
        <v>195</v>
      </c>
    </row>
    <row r="47" spans="1:8" ht="12" customHeight="1" x14ac:dyDescent="0.3">
      <c r="A47" s="186">
        <v>8110</v>
      </c>
      <c r="B47" s="186"/>
      <c r="C47" s="60" t="s">
        <v>4</v>
      </c>
      <c r="D47" s="91"/>
      <c r="E47" s="91"/>
      <c r="F47" s="102"/>
      <c r="G47" s="92"/>
      <c r="H47" s="93"/>
    </row>
    <row r="48" spans="1:8" ht="12" customHeight="1" x14ac:dyDescent="0.3">
      <c r="A48" s="55"/>
      <c r="B48" s="56">
        <v>8110.01</v>
      </c>
      <c r="C48" s="57" t="s">
        <v>5</v>
      </c>
      <c r="D48" s="71">
        <v>586</v>
      </c>
      <c r="E48" s="65">
        <v>500</v>
      </c>
      <c r="F48" s="97">
        <v>600</v>
      </c>
      <c r="G48" s="66">
        <f>F48-E48</f>
        <v>100</v>
      </c>
      <c r="H48" s="78"/>
    </row>
    <row r="49" spans="1:8" ht="12" customHeight="1" x14ac:dyDescent="0.3">
      <c r="A49" s="55"/>
      <c r="B49" s="56">
        <v>8110.02</v>
      </c>
      <c r="C49" s="57" t="s">
        <v>282</v>
      </c>
      <c r="D49" s="71">
        <v>0</v>
      </c>
      <c r="E49" s="65">
        <v>500</v>
      </c>
      <c r="F49" s="97">
        <v>500</v>
      </c>
      <c r="G49" s="66">
        <f>F49-E49</f>
        <v>0</v>
      </c>
      <c r="H49" s="78"/>
    </row>
    <row r="50" spans="1:8" ht="12" customHeight="1" x14ac:dyDescent="0.3">
      <c r="A50" s="186">
        <v>8120</v>
      </c>
      <c r="B50" s="186"/>
      <c r="C50" s="60" t="s">
        <v>8</v>
      </c>
      <c r="D50" s="91"/>
      <c r="E50" s="91"/>
      <c r="F50" s="102"/>
      <c r="G50" s="92"/>
      <c r="H50" s="93"/>
    </row>
    <row r="51" spans="1:8" ht="12" customHeight="1" x14ac:dyDescent="0.3">
      <c r="A51" s="186">
        <v>8121</v>
      </c>
      <c r="B51" s="186"/>
      <c r="C51" s="57" t="s">
        <v>9</v>
      </c>
      <c r="D51" s="71">
        <v>6060</v>
      </c>
      <c r="E51" s="65">
        <v>7000</v>
      </c>
      <c r="F51" s="97">
        <v>7000</v>
      </c>
      <c r="G51" s="66">
        <f>F51-E51</f>
        <v>0</v>
      </c>
      <c r="H51" s="78"/>
    </row>
    <row r="52" spans="1:8" ht="12" customHeight="1" x14ac:dyDescent="0.3">
      <c r="A52" s="186">
        <v>8122</v>
      </c>
      <c r="B52" s="186"/>
      <c r="C52" s="57" t="s">
        <v>10</v>
      </c>
      <c r="D52" s="71">
        <v>562</v>
      </c>
      <c r="E52" s="65">
        <v>600</v>
      </c>
      <c r="F52" s="97">
        <v>600</v>
      </c>
      <c r="G52" s="66">
        <f>F52-E52</f>
        <v>0</v>
      </c>
      <c r="H52" s="78"/>
    </row>
    <row r="53" spans="1:8" ht="12" customHeight="1" x14ac:dyDescent="0.3">
      <c r="A53" s="186">
        <v>8123</v>
      </c>
      <c r="B53" s="186"/>
      <c r="C53" s="57" t="s">
        <v>11</v>
      </c>
      <c r="D53" s="71">
        <v>450</v>
      </c>
      <c r="E53" s="65">
        <v>600</v>
      </c>
      <c r="F53" s="97">
        <v>660</v>
      </c>
      <c r="G53" s="66">
        <f>F53-E53</f>
        <v>60</v>
      </c>
      <c r="H53" s="78"/>
    </row>
    <row r="54" spans="1:8" ht="12" customHeight="1" x14ac:dyDescent="0.3">
      <c r="A54" s="186">
        <v>8124</v>
      </c>
      <c r="B54" s="186"/>
      <c r="C54" s="57" t="s">
        <v>12</v>
      </c>
      <c r="D54" s="71">
        <v>13500</v>
      </c>
      <c r="E54" s="65">
        <v>16200</v>
      </c>
      <c r="F54" s="97">
        <v>16200</v>
      </c>
      <c r="G54" s="66">
        <f>F54-E54</f>
        <v>0</v>
      </c>
      <c r="H54" s="78"/>
    </row>
    <row r="55" spans="1:8" ht="12" customHeight="1" x14ac:dyDescent="0.3">
      <c r="A55" s="186">
        <v>8125</v>
      </c>
      <c r="B55" s="186"/>
      <c r="C55" s="57" t="s">
        <v>13</v>
      </c>
      <c r="D55" s="91"/>
      <c r="E55" s="91"/>
      <c r="F55" s="102"/>
      <c r="G55" s="92"/>
      <c r="H55" s="93"/>
    </row>
    <row r="56" spans="1:8" ht="12" customHeight="1" x14ac:dyDescent="0.3">
      <c r="A56" s="55"/>
      <c r="B56" s="119">
        <v>8125.01</v>
      </c>
      <c r="C56" s="57" t="s">
        <v>14</v>
      </c>
      <c r="D56" s="71">
        <v>1492</v>
      </c>
      <c r="E56" s="65">
        <v>100</v>
      </c>
      <c r="F56" s="97">
        <v>3700</v>
      </c>
      <c r="G56" s="66">
        <f>F56-E56</f>
        <v>3600</v>
      </c>
      <c r="H56" s="78"/>
    </row>
    <row r="57" spans="1:8" ht="12" customHeight="1" x14ac:dyDescent="0.3">
      <c r="A57" s="55"/>
      <c r="B57" s="119">
        <v>8125.02</v>
      </c>
      <c r="C57" s="57" t="s">
        <v>15</v>
      </c>
      <c r="D57" s="71">
        <v>4200</v>
      </c>
      <c r="E57" s="65">
        <v>7000</v>
      </c>
      <c r="F57" s="97">
        <v>6100</v>
      </c>
      <c r="G57" s="66">
        <f>F57-E57</f>
        <v>-900</v>
      </c>
      <c r="H57" s="78"/>
    </row>
    <row r="58" spans="1:8" ht="12" customHeight="1" x14ac:dyDescent="0.3">
      <c r="A58" s="55"/>
      <c r="B58" s="119">
        <v>8125.03</v>
      </c>
      <c r="C58" s="57" t="s">
        <v>16</v>
      </c>
      <c r="D58" s="71">
        <v>3761</v>
      </c>
      <c r="E58" s="65">
        <v>4000</v>
      </c>
      <c r="F58" s="97">
        <v>4000</v>
      </c>
      <c r="G58" s="66">
        <f>F58-E58</f>
        <v>0</v>
      </c>
      <c r="H58" s="78"/>
    </row>
    <row r="59" spans="1:8" ht="12" customHeight="1" x14ac:dyDescent="0.3">
      <c r="A59" s="55"/>
      <c r="B59" s="119">
        <v>8125.04</v>
      </c>
      <c r="C59" s="57" t="s">
        <v>17</v>
      </c>
      <c r="D59" s="71">
        <v>0</v>
      </c>
      <c r="E59" s="65">
        <v>100</v>
      </c>
      <c r="F59" s="97">
        <v>100</v>
      </c>
      <c r="G59" s="66">
        <f>F59-E59</f>
        <v>0</v>
      </c>
      <c r="H59" s="78"/>
    </row>
    <row r="60" spans="1:8" ht="12" customHeight="1" x14ac:dyDescent="0.3">
      <c r="A60" s="192">
        <v>8126</v>
      </c>
      <c r="B60" s="193"/>
      <c r="C60" s="57" t="s">
        <v>18</v>
      </c>
      <c r="D60" s="71">
        <v>4012</v>
      </c>
      <c r="E60" s="65">
        <v>6250</v>
      </c>
      <c r="F60" s="97">
        <v>5500</v>
      </c>
      <c r="G60" s="66">
        <f>F60-E60</f>
        <v>-750</v>
      </c>
      <c r="H60" s="78"/>
    </row>
    <row r="61" spans="1:8" ht="12" customHeight="1" x14ac:dyDescent="0.3">
      <c r="A61" s="186"/>
      <c r="B61" s="186"/>
      <c r="C61" s="57"/>
      <c r="D61" s="91"/>
      <c r="E61" s="91"/>
      <c r="F61" s="102"/>
      <c r="G61" s="92"/>
      <c r="H61" s="93"/>
    </row>
    <row r="62" spans="1:8" ht="12" customHeight="1" x14ac:dyDescent="0.3">
      <c r="A62" s="192">
        <v>8127</v>
      </c>
      <c r="B62" s="193"/>
      <c r="C62" s="57" t="s">
        <v>21</v>
      </c>
      <c r="D62" s="71">
        <v>3716</v>
      </c>
      <c r="E62" s="65">
        <v>4500</v>
      </c>
      <c r="F62" s="97">
        <v>5500</v>
      </c>
      <c r="G62" s="66">
        <f>F62-E62</f>
        <v>1000</v>
      </c>
      <c r="H62" s="78"/>
    </row>
    <row r="63" spans="1:8" ht="12" customHeight="1" x14ac:dyDescent="0.3">
      <c r="A63" s="199">
        <v>8128</v>
      </c>
      <c r="B63" s="199"/>
      <c r="C63" s="61" t="s">
        <v>277</v>
      </c>
      <c r="D63" s="72">
        <v>70986</v>
      </c>
      <c r="E63" s="72">
        <v>99800</v>
      </c>
      <c r="F63" s="103">
        <v>99800</v>
      </c>
      <c r="G63" s="152">
        <f>F63-E63</f>
        <v>0</v>
      </c>
      <c r="H63" s="78"/>
    </row>
    <row r="64" spans="1:8" ht="12" customHeight="1" x14ac:dyDescent="0.3">
      <c r="A64" s="186">
        <v>8131</v>
      </c>
      <c r="B64" s="186"/>
      <c r="C64" s="60" t="s">
        <v>2</v>
      </c>
      <c r="D64" s="91"/>
      <c r="E64" s="91"/>
      <c r="F64" s="102"/>
      <c r="G64" s="92"/>
      <c r="H64" s="93"/>
    </row>
    <row r="65" spans="1:8" ht="12" customHeight="1" x14ac:dyDescent="0.3">
      <c r="A65" s="55"/>
      <c r="B65" s="56">
        <v>8131.01</v>
      </c>
      <c r="C65" s="57" t="s">
        <v>24</v>
      </c>
      <c r="D65" s="71">
        <v>27836</v>
      </c>
      <c r="E65" s="65">
        <v>35000</v>
      </c>
      <c r="F65" s="97">
        <v>35000</v>
      </c>
      <c r="G65" s="66">
        <f>F65-E65</f>
        <v>0</v>
      </c>
      <c r="H65" s="78"/>
    </row>
    <row r="66" spans="1:8" ht="12" customHeight="1" x14ac:dyDescent="0.3">
      <c r="A66" s="55"/>
      <c r="B66" s="56">
        <v>8131.02</v>
      </c>
      <c r="C66" s="57" t="s">
        <v>25</v>
      </c>
      <c r="D66" s="71">
        <v>23057</v>
      </c>
      <c r="E66" s="65">
        <v>17000</v>
      </c>
      <c r="F66" s="97">
        <v>28000</v>
      </c>
      <c r="G66" s="66">
        <f>F66-E66</f>
        <v>11000</v>
      </c>
      <c r="H66" s="78"/>
    </row>
    <row r="67" spans="1:8" ht="12" customHeight="1" x14ac:dyDescent="0.3">
      <c r="A67" s="55"/>
      <c r="B67" s="56">
        <v>8131.03</v>
      </c>
      <c r="C67" s="57" t="s">
        <v>26</v>
      </c>
      <c r="D67" s="71">
        <v>5337</v>
      </c>
      <c r="E67" s="65">
        <v>6000</v>
      </c>
      <c r="F67" s="97">
        <v>6500</v>
      </c>
      <c r="G67" s="66">
        <f>F67-E67</f>
        <v>500</v>
      </c>
      <c r="H67" s="78"/>
    </row>
    <row r="68" spans="1:8" ht="12" customHeight="1" x14ac:dyDescent="0.3">
      <c r="A68" s="186">
        <v>8140</v>
      </c>
      <c r="B68" s="186"/>
      <c r="C68" s="60" t="s">
        <v>27</v>
      </c>
      <c r="D68" s="91"/>
      <c r="E68" s="91"/>
      <c r="F68" s="102"/>
      <c r="G68" s="92"/>
      <c r="H68" s="93"/>
    </row>
    <row r="69" spans="1:8" ht="12" customHeight="1" x14ac:dyDescent="0.3">
      <c r="A69" s="55"/>
      <c r="B69" s="148">
        <v>8140.01</v>
      </c>
      <c r="C69" s="57" t="s">
        <v>278</v>
      </c>
      <c r="D69" s="71">
        <v>32750</v>
      </c>
      <c r="E69" s="65">
        <v>34200</v>
      </c>
      <c r="F69" s="97">
        <v>34200</v>
      </c>
      <c r="G69" s="66">
        <f t="shared" ref="G69:G73" si="2">F69-E69</f>
        <v>0</v>
      </c>
      <c r="H69" s="78"/>
    </row>
    <row r="70" spans="1:8" ht="12" customHeight="1" x14ac:dyDescent="0.3">
      <c r="A70" s="55"/>
      <c r="B70" s="56">
        <v>8140.03</v>
      </c>
      <c r="C70" s="57" t="s">
        <v>29</v>
      </c>
      <c r="D70" s="71">
        <v>3234</v>
      </c>
      <c r="E70" s="65">
        <v>9000</v>
      </c>
      <c r="F70" s="97">
        <v>4000</v>
      </c>
      <c r="G70" s="66">
        <f t="shared" si="2"/>
        <v>-5000</v>
      </c>
      <c r="H70" s="78"/>
    </row>
    <row r="71" spans="1:8" ht="12" customHeight="1" x14ac:dyDescent="0.3">
      <c r="A71" s="55"/>
      <c r="B71" s="56">
        <v>8140.05</v>
      </c>
      <c r="C71" s="57" t="s">
        <v>31</v>
      </c>
      <c r="D71" s="71">
        <v>2475</v>
      </c>
      <c r="E71" s="65">
        <v>1000</v>
      </c>
      <c r="F71" s="97">
        <v>3000</v>
      </c>
      <c r="G71" s="66">
        <f t="shared" si="2"/>
        <v>2000</v>
      </c>
      <c r="H71" s="78"/>
    </row>
    <row r="72" spans="1:8" ht="12" customHeight="1" x14ac:dyDescent="0.3">
      <c r="A72" s="55"/>
      <c r="B72" s="56">
        <v>8140.06</v>
      </c>
      <c r="C72" s="57" t="s">
        <v>32</v>
      </c>
      <c r="D72" s="71">
        <v>21355</v>
      </c>
      <c r="E72" s="65">
        <v>30000</v>
      </c>
      <c r="F72" s="97">
        <v>27000</v>
      </c>
      <c r="G72" s="66">
        <f t="shared" si="2"/>
        <v>-3000</v>
      </c>
      <c r="H72" s="78"/>
    </row>
    <row r="73" spans="1:8" ht="12" customHeight="1" x14ac:dyDescent="0.3">
      <c r="A73" s="55"/>
      <c r="B73" s="56">
        <v>8140.07</v>
      </c>
      <c r="C73" s="63" t="s">
        <v>33</v>
      </c>
      <c r="D73" s="71">
        <v>2100</v>
      </c>
      <c r="E73" s="72">
        <v>2550</v>
      </c>
      <c r="F73" s="103">
        <v>2300</v>
      </c>
      <c r="G73" s="66">
        <f t="shared" si="2"/>
        <v>-250</v>
      </c>
      <c r="H73" s="78"/>
    </row>
    <row r="74" spans="1:8" ht="12" customHeight="1" x14ac:dyDescent="0.3">
      <c r="A74" s="186">
        <v>8200</v>
      </c>
      <c r="B74" s="186"/>
      <c r="C74" s="60" t="s">
        <v>34</v>
      </c>
      <c r="D74" s="91"/>
      <c r="E74" s="91"/>
      <c r="F74" s="102"/>
      <c r="G74" s="92"/>
      <c r="H74" s="93"/>
    </row>
    <row r="75" spans="1:8" ht="12" customHeight="1" x14ac:dyDescent="0.3">
      <c r="A75" s="186">
        <v>8210</v>
      </c>
      <c r="B75" s="186"/>
      <c r="C75" s="57" t="s">
        <v>35</v>
      </c>
      <c r="D75" s="91"/>
      <c r="E75" s="91"/>
      <c r="F75" s="102"/>
      <c r="G75" s="92"/>
      <c r="H75" s="93"/>
    </row>
    <row r="76" spans="1:8" ht="12" customHeight="1" x14ac:dyDescent="0.3">
      <c r="A76" s="80"/>
      <c r="B76" s="81">
        <v>8210.01</v>
      </c>
      <c r="C76" s="63" t="s">
        <v>221</v>
      </c>
      <c r="D76" s="71">
        <v>608</v>
      </c>
      <c r="E76" s="71">
        <v>600</v>
      </c>
      <c r="F76" s="98">
        <v>750</v>
      </c>
      <c r="G76" s="66">
        <f>F76-E76</f>
        <v>150</v>
      </c>
      <c r="H76" s="78"/>
    </row>
    <row r="77" spans="1:8" ht="12" customHeight="1" x14ac:dyDescent="0.3">
      <c r="A77" s="194">
        <v>8211</v>
      </c>
      <c r="B77" s="194"/>
      <c r="C77" s="63" t="s">
        <v>38</v>
      </c>
      <c r="D77" s="91"/>
      <c r="E77" s="91"/>
      <c r="F77" s="102"/>
      <c r="G77" s="92"/>
      <c r="H77" s="93"/>
    </row>
    <row r="78" spans="1:8" ht="12" customHeight="1" x14ac:dyDescent="0.3">
      <c r="A78" s="55"/>
      <c r="B78" s="56">
        <v>8211.01</v>
      </c>
      <c r="C78" s="57" t="s">
        <v>36</v>
      </c>
      <c r="D78" s="71">
        <v>38461</v>
      </c>
      <c r="E78" s="65">
        <v>50000</v>
      </c>
      <c r="F78" s="97">
        <v>50000</v>
      </c>
      <c r="G78" s="66">
        <f>F78-E78</f>
        <v>0</v>
      </c>
      <c r="H78" s="78"/>
    </row>
    <row r="79" spans="1:8" ht="12" customHeight="1" x14ac:dyDescent="0.3">
      <c r="A79" s="55"/>
      <c r="B79" s="56">
        <v>8211.02</v>
      </c>
      <c r="C79" s="57" t="s">
        <v>37</v>
      </c>
      <c r="D79" s="71">
        <v>14277</v>
      </c>
      <c r="E79" s="65">
        <v>18200</v>
      </c>
      <c r="F79" s="97">
        <v>18655</v>
      </c>
      <c r="G79" s="66">
        <f>F79-E79</f>
        <v>455</v>
      </c>
      <c r="H79" s="78" t="s">
        <v>317</v>
      </c>
    </row>
    <row r="80" spans="1:8" ht="12" customHeight="1" x14ac:dyDescent="0.3">
      <c r="A80" s="186">
        <v>8212</v>
      </c>
      <c r="B80" s="186"/>
      <c r="C80" s="57" t="s">
        <v>39</v>
      </c>
      <c r="D80" s="91"/>
      <c r="E80" s="91"/>
      <c r="F80" s="102"/>
      <c r="G80" s="92"/>
      <c r="H80" s="93"/>
    </row>
    <row r="81" spans="1:8" ht="12" customHeight="1" x14ac:dyDescent="0.3">
      <c r="A81" s="55"/>
      <c r="B81" s="56">
        <v>8212.01</v>
      </c>
      <c r="C81" s="57" t="s">
        <v>180</v>
      </c>
      <c r="D81" s="71">
        <v>52096</v>
      </c>
      <c r="E81" s="65">
        <v>76500</v>
      </c>
      <c r="F81" s="97">
        <v>80325</v>
      </c>
      <c r="G81" s="66">
        <f>F81-E81</f>
        <v>3825</v>
      </c>
      <c r="H81" s="78" t="s">
        <v>300</v>
      </c>
    </row>
    <row r="82" spans="1:8" ht="12" customHeight="1" x14ac:dyDescent="0.3">
      <c r="A82" s="55"/>
      <c r="B82" s="56">
        <v>8212.02</v>
      </c>
      <c r="C82" s="57" t="s">
        <v>40</v>
      </c>
      <c r="D82" s="71">
        <v>23057</v>
      </c>
      <c r="E82" s="65">
        <v>30820</v>
      </c>
      <c r="F82" s="97">
        <v>31591</v>
      </c>
      <c r="G82" s="66">
        <f>F82-E82</f>
        <v>771</v>
      </c>
      <c r="H82" s="78" t="s">
        <v>317</v>
      </c>
    </row>
    <row r="83" spans="1:8" ht="12" customHeight="1" x14ac:dyDescent="0.3">
      <c r="A83" s="55"/>
      <c r="B83" s="56">
        <v>8212.0400000000009</v>
      </c>
      <c r="C83" s="57" t="s">
        <v>3</v>
      </c>
      <c r="D83" s="71">
        <v>37677</v>
      </c>
      <c r="E83" s="65">
        <v>48320</v>
      </c>
      <c r="F83" s="97">
        <v>49528</v>
      </c>
      <c r="G83" s="66">
        <f>F83-E83</f>
        <v>1208</v>
      </c>
      <c r="H83" s="78" t="s">
        <v>300</v>
      </c>
    </row>
    <row r="84" spans="1:8" ht="12" customHeight="1" x14ac:dyDescent="0.3">
      <c r="A84" s="186">
        <v>8220</v>
      </c>
      <c r="B84" s="186"/>
      <c r="C84" s="60" t="s">
        <v>23</v>
      </c>
      <c r="D84" s="91"/>
      <c r="E84" s="91"/>
      <c r="F84" s="102"/>
      <c r="G84" s="92"/>
      <c r="H84" s="93"/>
    </row>
    <row r="85" spans="1:8" ht="12" customHeight="1" x14ac:dyDescent="0.3">
      <c r="A85" s="55"/>
      <c r="B85" s="56">
        <v>8220.01</v>
      </c>
      <c r="C85" s="57" t="s">
        <v>42</v>
      </c>
      <c r="D85" s="71">
        <v>285</v>
      </c>
      <c r="E85" s="65">
        <v>500</v>
      </c>
      <c r="F85" s="97">
        <v>350</v>
      </c>
      <c r="G85" s="66">
        <f t="shared" ref="G85:G98" si="3">F85-E85</f>
        <v>-150</v>
      </c>
      <c r="H85" s="78"/>
    </row>
    <row r="86" spans="1:8" ht="12" customHeight="1" x14ac:dyDescent="0.3">
      <c r="A86" s="55"/>
      <c r="B86" s="56">
        <v>8220.02</v>
      </c>
      <c r="C86" s="57" t="s">
        <v>43</v>
      </c>
      <c r="D86" s="71">
        <v>342</v>
      </c>
      <c r="E86" s="65">
        <v>0</v>
      </c>
      <c r="F86" s="97">
        <v>500</v>
      </c>
      <c r="G86" s="66">
        <f t="shared" si="3"/>
        <v>500</v>
      </c>
      <c r="H86" s="78"/>
    </row>
    <row r="87" spans="1:8" ht="12" customHeight="1" x14ac:dyDescent="0.3">
      <c r="A87" s="55"/>
      <c r="B87" s="56">
        <v>8220.0300000000007</v>
      </c>
      <c r="C87" s="57" t="s">
        <v>44</v>
      </c>
      <c r="D87" s="71">
        <v>4184</v>
      </c>
      <c r="E87" s="65">
        <v>5500</v>
      </c>
      <c r="F87" s="97">
        <v>5500</v>
      </c>
      <c r="G87" s="66">
        <f t="shared" si="3"/>
        <v>0</v>
      </c>
      <c r="H87" s="78"/>
    </row>
    <row r="88" spans="1:8" ht="12" customHeight="1" x14ac:dyDescent="0.3">
      <c r="A88" s="55"/>
      <c r="B88" s="56">
        <v>8220.0400000000009</v>
      </c>
      <c r="C88" s="57" t="s">
        <v>45</v>
      </c>
      <c r="D88" s="71">
        <v>0</v>
      </c>
      <c r="E88" s="65">
        <v>500</v>
      </c>
      <c r="F88" s="97">
        <v>100</v>
      </c>
      <c r="G88" s="66">
        <f t="shared" si="3"/>
        <v>-400</v>
      </c>
      <c r="H88" s="78"/>
    </row>
    <row r="89" spans="1:8" ht="12" customHeight="1" x14ac:dyDescent="0.3">
      <c r="A89" s="55"/>
      <c r="B89" s="56">
        <v>8220.0499999999993</v>
      </c>
      <c r="C89" s="57" t="s">
        <v>46</v>
      </c>
      <c r="D89" s="71">
        <v>145</v>
      </c>
      <c r="E89" s="65">
        <v>150</v>
      </c>
      <c r="F89" s="97">
        <v>150</v>
      </c>
      <c r="G89" s="66">
        <f t="shared" si="3"/>
        <v>0</v>
      </c>
      <c r="H89" s="78"/>
    </row>
    <row r="90" spans="1:8" ht="12" customHeight="1" x14ac:dyDescent="0.3">
      <c r="A90" s="55"/>
      <c r="B90" s="56">
        <v>8220.06</v>
      </c>
      <c r="C90" s="57" t="s">
        <v>47</v>
      </c>
      <c r="D90" s="71">
        <v>1605</v>
      </c>
      <c r="E90" s="65">
        <v>800</v>
      </c>
      <c r="F90" s="97">
        <v>2000</v>
      </c>
      <c r="G90" s="66">
        <f t="shared" si="3"/>
        <v>1200</v>
      </c>
      <c r="H90" s="78"/>
    </row>
    <row r="91" spans="1:8" ht="12" customHeight="1" x14ac:dyDescent="0.3">
      <c r="A91" s="55"/>
      <c r="B91" s="56">
        <v>8220.07</v>
      </c>
      <c r="C91" s="57" t="s">
        <v>190</v>
      </c>
      <c r="D91" s="71">
        <v>0</v>
      </c>
      <c r="E91" s="65">
        <v>2000</v>
      </c>
      <c r="F91" s="97">
        <v>8376</v>
      </c>
      <c r="G91" s="66">
        <f t="shared" si="3"/>
        <v>6376</v>
      </c>
      <c r="H91" s="78"/>
    </row>
    <row r="92" spans="1:8" ht="12" customHeight="1" x14ac:dyDescent="0.3">
      <c r="A92" s="55"/>
      <c r="B92" s="56">
        <v>8220.09</v>
      </c>
      <c r="C92" s="57" t="s">
        <v>49</v>
      </c>
      <c r="D92" s="71">
        <v>3366</v>
      </c>
      <c r="E92" s="65">
        <v>3500</v>
      </c>
      <c r="F92" s="97">
        <v>4000</v>
      </c>
      <c r="G92" s="66">
        <f t="shared" si="3"/>
        <v>500</v>
      </c>
      <c r="H92" s="78"/>
    </row>
    <row r="93" spans="1:8" s="155" customFormat="1" ht="12" customHeight="1" x14ac:dyDescent="0.3">
      <c r="A93" s="151"/>
      <c r="B93" s="154">
        <v>8220.1</v>
      </c>
      <c r="C93" s="61" t="s">
        <v>50</v>
      </c>
      <c r="D93" s="72">
        <v>4019</v>
      </c>
      <c r="E93" s="72">
        <v>4000</v>
      </c>
      <c r="F93" s="103">
        <v>4000</v>
      </c>
      <c r="G93" s="152">
        <f t="shared" si="3"/>
        <v>0</v>
      </c>
      <c r="H93" s="153"/>
    </row>
    <row r="94" spans="1:8" ht="12" customHeight="1" x14ac:dyDescent="0.3">
      <c r="A94" s="55"/>
      <c r="B94" s="56">
        <v>8220.11</v>
      </c>
      <c r="C94" s="57" t="s">
        <v>51</v>
      </c>
      <c r="D94" s="71">
        <v>137</v>
      </c>
      <c r="E94" s="65">
        <v>1000</v>
      </c>
      <c r="F94" s="97">
        <v>2000</v>
      </c>
      <c r="G94" s="66">
        <f t="shared" si="3"/>
        <v>1000</v>
      </c>
      <c r="H94" s="78"/>
    </row>
    <row r="95" spans="1:8" ht="12" customHeight="1" x14ac:dyDescent="0.3">
      <c r="A95" s="55"/>
      <c r="B95" s="56">
        <v>8220.1200000000008</v>
      </c>
      <c r="C95" s="57" t="s">
        <v>52</v>
      </c>
      <c r="D95" s="71">
        <v>343</v>
      </c>
      <c r="E95" s="65">
        <v>1000</v>
      </c>
      <c r="F95" s="97">
        <v>1000</v>
      </c>
      <c r="G95" s="66">
        <f t="shared" si="3"/>
        <v>0</v>
      </c>
      <c r="H95" s="78"/>
    </row>
    <row r="96" spans="1:8" ht="12" customHeight="1" x14ac:dyDescent="0.3">
      <c r="A96" s="55"/>
      <c r="B96" s="56">
        <v>8220.1299999999992</v>
      </c>
      <c r="C96" s="61" t="s">
        <v>53</v>
      </c>
      <c r="D96" s="71">
        <v>1772</v>
      </c>
      <c r="E96" s="65">
        <v>2000</v>
      </c>
      <c r="F96" s="97">
        <v>4000</v>
      </c>
      <c r="G96" s="66">
        <f t="shared" si="3"/>
        <v>2000</v>
      </c>
      <c r="H96" s="78"/>
    </row>
    <row r="97" spans="1:24" ht="12" customHeight="1" x14ac:dyDescent="0.3">
      <c r="A97" s="55"/>
      <c r="B97" s="56">
        <v>8220.14</v>
      </c>
      <c r="C97" s="57" t="s">
        <v>54</v>
      </c>
      <c r="D97" s="71">
        <v>1313</v>
      </c>
      <c r="E97" s="65">
        <v>2000</v>
      </c>
      <c r="F97" s="97">
        <v>2000</v>
      </c>
      <c r="G97" s="66">
        <f t="shared" si="3"/>
        <v>0</v>
      </c>
      <c r="H97" s="78"/>
    </row>
    <row r="98" spans="1:24" ht="12" customHeight="1" x14ac:dyDescent="0.3">
      <c r="A98" s="151"/>
      <c r="B98" s="148">
        <v>8220.15</v>
      </c>
      <c r="C98" s="61" t="s">
        <v>191</v>
      </c>
      <c r="D98" s="72">
        <v>3834</v>
      </c>
      <c r="E98" s="72">
        <v>3600</v>
      </c>
      <c r="F98" s="103">
        <v>4500</v>
      </c>
      <c r="G98" s="152">
        <f t="shared" si="3"/>
        <v>900</v>
      </c>
      <c r="H98" s="153"/>
    </row>
    <row r="99" spans="1:24" ht="12" customHeight="1" x14ac:dyDescent="0.3">
      <c r="A99" s="194">
        <v>8221</v>
      </c>
      <c r="B99" s="194"/>
      <c r="C99" s="79" t="s">
        <v>56</v>
      </c>
      <c r="D99" s="91"/>
      <c r="E99" s="91"/>
      <c r="F99" s="102"/>
      <c r="G99" s="92"/>
      <c r="H99" s="93"/>
    </row>
    <row r="100" spans="1:24" ht="12" customHeight="1" x14ac:dyDescent="0.3">
      <c r="A100" s="55"/>
      <c r="B100" s="56">
        <v>8221.01</v>
      </c>
      <c r="C100" s="57" t="s">
        <v>301</v>
      </c>
      <c r="D100" s="71">
        <v>22845</v>
      </c>
      <c r="E100" s="65">
        <v>20000</v>
      </c>
      <c r="F100" s="97">
        <v>25000</v>
      </c>
      <c r="G100" s="66">
        <f>F100-E100</f>
        <v>5000</v>
      </c>
      <c r="H100" s="78"/>
    </row>
    <row r="101" spans="1:24" ht="12" customHeight="1" x14ac:dyDescent="0.3">
      <c r="A101" s="55"/>
      <c r="B101" s="56">
        <v>8221.02</v>
      </c>
      <c r="C101" s="57" t="s">
        <v>302</v>
      </c>
      <c r="D101" s="71">
        <v>3578</v>
      </c>
      <c r="E101" s="65">
        <v>3000</v>
      </c>
      <c r="F101" s="97">
        <v>3500</v>
      </c>
      <c r="G101" s="66">
        <f>F101-E101</f>
        <v>500</v>
      </c>
      <c r="H101" s="78"/>
    </row>
    <row r="102" spans="1:24" ht="12" customHeight="1" x14ac:dyDescent="0.3">
      <c r="A102" s="55"/>
      <c r="B102" s="56">
        <v>8221.0300000000007</v>
      </c>
      <c r="C102" s="57" t="s">
        <v>57</v>
      </c>
      <c r="D102" s="71">
        <v>2278</v>
      </c>
      <c r="E102" s="65">
        <v>4000</v>
      </c>
      <c r="F102" s="97">
        <v>3000</v>
      </c>
      <c r="G102" s="66">
        <f>F102-E102</f>
        <v>-1000</v>
      </c>
      <c r="H102" s="78"/>
    </row>
    <row r="103" spans="1:24" ht="12" customHeight="1" x14ac:dyDescent="0.3">
      <c r="A103" s="186">
        <v>8230</v>
      </c>
      <c r="B103" s="186"/>
      <c r="C103" s="60" t="s">
        <v>58</v>
      </c>
      <c r="D103" s="91"/>
      <c r="E103" s="91"/>
      <c r="F103" s="102"/>
      <c r="G103" s="92"/>
      <c r="H103" s="93"/>
    </row>
    <row r="104" spans="1:24" ht="12" customHeight="1" x14ac:dyDescent="0.3">
      <c r="A104" s="55"/>
      <c r="B104" s="56">
        <v>8230.02</v>
      </c>
      <c r="C104" s="57" t="s">
        <v>220</v>
      </c>
      <c r="D104" s="71">
        <v>93975</v>
      </c>
      <c r="E104" s="73">
        <v>111600</v>
      </c>
      <c r="F104" s="104">
        <v>121200</v>
      </c>
      <c r="G104" s="66">
        <f t="shared" ref="G104:G115" si="4">F104-E104</f>
        <v>9600</v>
      </c>
      <c r="H104" s="78"/>
    </row>
    <row r="105" spans="1:24" ht="12" customHeight="1" x14ac:dyDescent="0.3">
      <c r="A105" s="55"/>
      <c r="B105" s="56">
        <v>8230.0300000000007</v>
      </c>
      <c r="C105" s="57" t="s">
        <v>153</v>
      </c>
      <c r="D105" s="71">
        <v>237</v>
      </c>
      <c r="E105" s="65">
        <v>400</v>
      </c>
      <c r="F105" s="97">
        <v>400</v>
      </c>
      <c r="G105" s="66">
        <f t="shared" si="4"/>
        <v>0</v>
      </c>
      <c r="H105" s="78"/>
    </row>
    <row r="106" spans="1:24" ht="12" customHeight="1" x14ac:dyDescent="0.3">
      <c r="A106" s="55"/>
      <c r="B106" s="56">
        <v>8230.0400000000009</v>
      </c>
      <c r="C106" s="57" t="s">
        <v>61</v>
      </c>
      <c r="D106" s="71">
        <v>1735</v>
      </c>
      <c r="E106" s="65">
        <v>1950</v>
      </c>
      <c r="F106" s="97">
        <v>1950</v>
      </c>
      <c r="G106" s="66">
        <f t="shared" si="4"/>
        <v>0</v>
      </c>
      <c r="H106" s="78"/>
    </row>
    <row r="107" spans="1:24" ht="12" customHeight="1" x14ac:dyDescent="0.3">
      <c r="A107" s="55"/>
      <c r="B107" s="56">
        <v>8230.0499999999993</v>
      </c>
      <c r="C107" s="57" t="s">
        <v>62</v>
      </c>
      <c r="D107" s="71">
        <v>1338</v>
      </c>
      <c r="E107" s="65">
        <v>2000</v>
      </c>
      <c r="F107" s="97">
        <v>1620</v>
      </c>
      <c r="G107" s="66">
        <f t="shared" si="4"/>
        <v>-380</v>
      </c>
      <c r="H107" s="78"/>
    </row>
    <row r="108" spans="1:24" s="150" customFormat="1" ht="12" customHeight="1" x14ac:dyDescent="0.3">
      <c r="A108" s="151"/>
      <c r="B108" s="148">
        <v>8230.06</v>
      </c>
      <c r="C108" s="61" t="s">
        <v>63</v>
      </c>
      <c r="D108" s="72">
        <v>25010</v>
      </c>
      <c r="E108" s="72">
        <v>33000</v>
      </c>
      <c r="F108" s="103">
        <v>30000</v>
      </c>
      <c r="G108" s="152">
        <f t="shared" si="4"/>
        <v>-3000</v>
      </c>
      <c r="H108" s="153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ht="12" customHeight="1" x14ac:dyDescent="0.3">
      <c r="A109" s="151"/>
      <c r="B109" s="148">
        <v>8230.08</v>
      </c>
      <c r="C109" s="61" t="s">
        <v>162</v>
      </c>
      <c r="D109" s="72">
        <v>2035</v>
      </c>
      <c r="E109" s="72">
        <v>3000</v>
      </c>
      <c r="F109" s="103">
        <v>2500</v>
      </c>
      <c r="G109" s="152">
        <f t="shared" si="4"/>
        <v>-500</v>
      </c>
      <c r="H109" s="153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ht="12" customHeight="1" x14ac:dyDescent="0.3">
      <c r="A110" s="55"/>
      <c r="B110" s="56">
        <v>8230.09</v>
      </c>
      <c r="C110" s="57" t="s">
        <v>65</v>
      </c>
      <c r="D110" s="71">
        <v>6860</v>
      </c>
      <c r="E110" s="65">
        <v>9000</v>
      </c>
      <c r="F110" s="97">
        <v>7500</v>
      </c>
      <c r="G110" s="66">
        <f t="shared" si="4"/>
        <v>-1500</v>
      </c>
      <c r="H110" s="78"/>
    </row>
    <row r="111" spans="1:24" ht="12" customHeight="1" x14ac:dyDescent="0.3">
      <c r="A111" s="55"/>
      <c r="B111" s="64">
        <v>8230.1</v>
      </c>
      <c r="C111" s="57" t="s">
        <v>66</v>
      </c>
      <c r="D111" s="71">
        <v>2078</v>
      </c>
      <c r="E111" s="65">
        <v>2500</v>
      </c>
      <c r="F111" s="97">
        <v>2500</v>
      </c>
      <c r="G111" s="66">
        <f t="shared" si="4"/>
        <v>0</v>
      </c>
      <c r="H111" s="78"/>
    </row>
    <row r="112" spans="1:24" ht="12" customHeight="1" x14ac:dyDescent="0.3">
      <c r="A112" s="55"/>
      <c r="B112" s="56">
        <v>8230.11</v>
      </c>
      <c r="C112" s="57" t="s">
        <v>161</v>
      </c>
      <c r="D112" s="71">
        <v>2210</v>
      </c>
      <c r="E112" s="65">
        <v>3000</v>
      </c>
      <c r="F112" s="97">
        <v>2800</v>
      </c>
      <c r="G112" s="66">
        <f t="shared" si="4"/>
        <v>-200</v>
      </c>
      <c r="H112" s="78"/>
    </row>
    <row r="113" spans="1:8" ht="12" customHeight="1" x14ac:dyDescent="0.3">
      <c r="A113" s="55"/>
      <c r="B113" s="56">
        <v>8230.1200000000008</v>
      </c>
      <c r="C113" s="57" t="s">
        <v>211</v>
      </c>
      <c r="D113" s="71">
        <v>3945</v>
      </c>
      <c r="E113" s="65">
        <v>4500</v>
      </c>
      <c r="F113" s="97">
        <v>4680</v>
      </c>
      <c r="G113" s="66">
        <f t="shared" si="4"/>
        <v>180</v>
      </c>
      <c r="H113" s="78"/>
    </row>
    <row r="114" spans="1:8" ht="12" customHeight="1" x14ac:dyDescent="0.3">
      <c r="A114" s="55"/>
      <c r="B114" s="56">
        <v>8230.1299999999992</v>
      </c>
      <c r="C114" s="57" t="s">
        <v>212</v>
      </c>
      <c r="D114" s="71">
        <v>120</v>
      </c>
      <c r="E114" s="65">
        <v>600</v>
      </c>
      <c r="F114" s="97">
        <v>300</v>
      </c>
      <c r="G114" s="66">
        <f t="shared" si="4"/>
        <v>-300</v>
      </c>
      <c r="H114" s="78"/>
    </row>
    <row r="115" spans="1:8" ht="12" customHeight="1" x14ac:dyDescent="0.3">
      <c r="A115" s="55"/>
      <c r="B115" s="56">
        <v>8230.14</v>
      </c>
      <c r="C115" s="57" t="s">
        <v>213</v>
      </c>
      <c r="D115" s="71">
        <v>0</v>
      </c>
      <c r="E115" s="65">
        <v>750</v>
      </c>
      <c r="F115" s="97">
        <v>300</v>
      </c>
      <c r="G115" s="66">
        <f t="shared" si="4"/>
        <v>-450</v>
      </c>
      <c r="H115" s="78"/>
    </row>
    <row r="116" spans="1:8" ht="12" customHeight="1" x14ac:dyDescent="0.3">
      <c r="A116" s="186">
        <v>8300</v>
      </c>
      <c r="B116" s="186"/>
      <c r="C116" s="60" t="s">
        <v>67</v>
      </c>
      <c r="D116" s="91"/>
      <c r="E116" s="91"/>
      <c r="F116" s="102"/>
      <c r="G116" s="92"/>
      <c r="H116" s="93"/>
    </row>
    <row r="117" spans="1:8" ht="12" customHeight="1" x14ac:dyDescent="0.3">
      <c r="A117" s="186">
        <v>8310</v>
      </c>
      <c r="B117" s="186"/>
      <c r="C117" s="57" t="s">
        <v>35</v>
      </c>
      <c r="D117" s="91"/>
      <c r="E117" s="91"/>
      <c r="F117" s="102"/>
      <c r="G117" s="92"/>
      <c r="H117" s="93"/>
    </row>
    <row r="118" spans="1:8" ht="12" customHeight="1" x14ac:dyDescent="0.3">
      <c r="A118" s="186">
        <v>8320</v>
      </c>
      <c r="B118" s="186"/>
      <c r="C118" s="57" t="s">
        <v>23</v>
      </c>
      <c r="D118" s="91"/>
      <c r="E118" s="91"/>
      <c r="F118" s="102"/>
      <c r="G118" s="92"/>
      <c r="H118" s="93"/>
    </row>
    <row r="119" spans="1:8" ht="12" customHeight="1" x14ac:dyDescent="0.3">
      <c r="A119" s="55"/>
      <c r="B119" s="56">
        <v>8320.01</v>
      </c>
      <c r="C119" s="57" t="s">
        <v>72</v>
      </c>
      <c r="D119" s="71">
        <v>1528</v>
      </c>
      <c r="E119" s="65">
        <v>1000</v>
      </c>
      <c r="F119" s="97">
        <v>1500</v>
      </c>
      <c r="G119" s="66">
        <f t="shared" ref="G119:G134" si="5">F119-E119</f>
        <v>500</v>
      </c>
      <c r="H119" s="78"/>
    </row>
    <row r="120" spans="1:8" ht="12" customHeight="1" x14ac:dyDescent="0.3">
      <c r="A120" s="55"/>
      <c r="B120" s="56">
        <v>8320.02</v>
      </c>
      <c r="C120" s="57" t="s">
        <v>73</v>
      </c>
      <c r="D120" s="71">
        <v>301</v>
      </c>
      <c r="E120" s="65">
        <v>2000</v>
      </c>
      <c r="F120" s="97">
        <v>1500</v>
      </c>
      <c r="G120" s="66">
        <f t="shared" si="5"/>
        <v>-500</v>
      </c>
      <c r="H120" s="78"/>
    </row>
    <row r="121" spans="1:8" ht="12" customHeight="1" x14ac:dyDescent="0.3">
      <c r="A121" s="55"/>
      <c r="B121" s="56">
        <v>8320.0300000000007</v>
      </c>
      <c r="C121" s="57" t="s">
        <v>74</v>
      </c>
      <c r="D121" s="71">
        <v>1444</v>
      </c>
      <c r="E121" s="65">
        <v>4000</v>
      </c>
      <c r="F121" s="97">
        <v>5000</v>
      </c>
      <c r="G121" s="66">
        <f t="shared" si="5"/>
        <v>1000</v>
      </c>
      <c r="H121" s="78"/>
    </row>
    <row r="122" spans="1:8" ht="12" customHeight="1" x14ac:dyDescent="0.3">
      <c r="A122" s="55"/>
      <c r="B122" s="56">
        <v>8320.0400000000009</v>
      </c>
      <c r="C122" s="57" t="s">
        <v>75</v>
      </c>
      <c r="D122" s="71">
        <v>1686</v>
      </c>
      <c r="E122" s="65">
        <v>3000</v>
      </c>
      <c r="F122" s="97">
        <v>2000</v>
      </c>
      <c r="G122" s="66">
        <f t="shared" si="5"/>
        <v>-1000</v>
      </c>
      <c r="H122" s="78"/>
    </row>
    <row r="123" spans="1:8" ht="12" customHeight="1" x14ac:dyDescent="0.3">
      <c r="A123" s="55"/>
      <c r="B123" s="56">
        <v>8320.0499999999993</v>
      </c>
      <c r="C123" s="57" t="s">
        <v>76</v>
      </c>
      <c r="D123" s="71">
        <v>7.27</v>
      </c>
      <c r="E123" s="65">
        <v>1000</v>
      </c>
      <c r="F123" s="97">
        <v>1000</v>
      </c>
      <c r="G123" s="66">
        <f t="shared" si="5"/>
        <v>0</v>
      </c>
      <c r="H123" s="78"/>
    </row>
    <row r="124" spans="1:8" ht="12" customHeight="1" x14ac:dyDescent="0.3">
      <c r="A124" s="55"/>
      <c r="B124" s="56">
        <v>8320.06</v>
      </c>
      <c r="C124" s="57" t="s">
        <v>77</v>
      </c>
      <c r="D124" s="71">
        <v>269</v>
      </c>
      <c r="E124" s="65">
        <v>600</v>
      </c>
      <c r="F124" s="97">
        <v>600</v>
      </c>
      <c r="G124" s="66">
        <f t="shared" si="5"/>
        <v>0</v>
      </c>
      <c r="H124" s="78"/>
    </row>
    <row r="125" spans="1:8" ht="12" customHeight="1" x14ac:dyDescent="0.3">
      <c r="A125" s="55"/>
      <c r="B125" s="56">
        <v>8320.07</v>
      </c>
      <c r="C125" s="57" t="s">
        <v>78</v>
      </c>
      <c r="D125" s="71">
        <v>1888</v>
      </c>
      <c r="E125" s="65">
        <v>1500</v>
      </c>
      <c r="F125" s="97">
        <v>2000</v>
      </c>
      <c r="G125" s="66">
        <f t="shared" si="5"/>
        <v>500</v>
      </c>
      <c r="H125" s="78"/>
    </row>
    <row r="126" spans="1:8" ht="12" customHeight="1" x14ac:dyDescent="0.3">
      <c r="A126" s="55"/>
      <c r="B126" s="56">
        <v>8320.08</v>
      </c>
      <c r="C126" s="57" t="s">
        <v>79</v>
      </c>
      <c r="D126" s="71">
        <v>523</v>
      </c>
      <c r="E126" s="65">
        <v>500</v>
      </c>
      <c r="F126" s="97">
        <v>500</v>
      </c>
      <c r="G126" s="66">
        <f t="shared" si="5"/>
        <v>0</v>
      </c>
      <c r="H126" s="78"/>
    </row>
    <row r="127" spans="1:8" ht="12" customHeight="1" x14ac:dyDescent="0.3">
      <c r="A127" s="55"/>
      <c r="B127" s="56">
        <v>8320.09</v>
      </c>
      <c r="C127" s="57" t="s">
        <v>80</v>
      </c>
      <c r="D127" s="71">
        <v>3433</v>
      </c>
      <c r="E127" s="65">
        <v>7000</v>
      </c>
      <c r="F127" s="97">
        <v>7000</v>
      </c>
      <c r="G127" s="66">
        <f t="shared" si="5"/>
        <v>0</v>
      </c>
      <c r="H127" s="78"/>
    </row>
    <row r="128" spans="1:8" ht="12" customHeight="1" x14ac:dyDescent="0.3">
      <c r="A128" s="55"/>
      <c r="B128" s="64">
        <v>8320.1</v>
      </c>
      <c r="C128" s="57" t="s">
        <v>81</v>
      </c>
      <c r="D128" s="71">
        <v>305</v>
      </c>
      <c r="E128" s="65">
        <v>500</v>
      </c>
      <c r="F128" s="97">
        <v>500</v>
      </c>
      <c r="G128" s="66">
        <f t="shared" si="5"/>
        <v>0</v>
      </c>
      <c r="H128" s="78"/>
    </row>
    <row r="129" spans="1:92" ht="12" customHeight="1" x14ac:dyDescent="0.3">
      <c r="A129" s="55"/>
      <c r="B129" s="56">
        <v>8320.11</v>
      </c>
      <c r="C129" s="57" t="s">
        <v>86</v>
      </c>
      <c r="D129" s="71">
        <v>1500</v>
      </c>
      <c r="E129" s="65">
        <v>2400</v>
      </c>
      <c r="F129" s="97">
        <v>2400</v>
      </c>
      <c r="G129" s="66">
        <f t="shared" si="5"/>
        <v>0</v>
      </c>
      <c r="H129" s="78"/>
    </row>
    <row r="130" spans="1:92" ht="12" customHeight="1" x14ac:dyDescent="0.3">
      <c r="A130" s="55"/>
      <c r="B130" s="56">
        <v>8320.1200000000008</v>
      </c>
      <c r="C130" s="57" t="s">
        <v>82</v>
      </c>
      <c r="D130" s="71">
        <v>3211</v>
      </c>
      <c r="E130" s="65">
        <v>3500</v>
      </c>
      <c r="F130" s="97">
        <v>4000</v>
      </c>
      <c r="G130" s="66">
        <f t="shared" si="5"/>
        <v>500</v>
      </c>
      <c r="H130" s="78"/>
    </row>
    <row r="131" spans="1:92" ht="12" customHeight="1" x14ac:dyDescent="0.3">
      <c r="A131" s="55"/>
      <c r="B131" s="56">
        <v>8320.1299999999992</v>
      </c>
      <c r="C131" s="57" t="s">
        <v>83</v>
      </c>
      <c r="D131" s="71">
        <v>1304</v>
      </c>
      <c r="E131" s="65">
        <v>1000</v>
      </c>
      <c r="F131" s="97">
        <v>1000</v>
      </c>
      <c r="G131" s="66">
        <f t="shared" si="5"/>
        <v>0</v>
      </c>
      <c r="H131" s="78"/>
    </row>
    <row r="132" spans="1:92" ht="12" customHeight="1" x14ac:dyDescent="0.3">
      <c r="A132" s="55"/>
      <c r="B132" s="56">
        <v>8320.14</v>
      </c>
      <c r="C132" s="57" t="s">
        <v>84</v>
      </c>
      <c r="D132" s="71">
        <v>223</v>
      </c>
      <c r="E132" s="65">
        <v>200</v>
      </c>
      <c r="F132" s="97">
        <v>250</v>
      </c>
      <c r="G132" s="66">
        <f t="shared" si="5"/>
        <v>50</v>
      </c>
      <c r="H132" s="78"/>
    </row>
    <row r="133" spans="1:92" ht="12" customHeight="1" x14ac:dyDescent="0.3">
      <c r="A133" s="55"/>
      <c r="B133" s="56">
        <v>8320.15</v>
      </c>
      <c r="C133" s="57" t="s">
        <v>85</v>
      </c>
      <c r="D133" s="71">
        <v>482</v>
      </c>
      <c r="E133" s="65">
        <v>1000</v>
      </c>
      <c r="F133" s="97">
        <v>600</v>
      </c>
      <c r="G133" s="66">
        <f t="shared" si="5"/>
        <v>-400</v>
      </c>
      <c r="H133" s="78"/>
    </row>
    <row r="134" spans="1:92" ht="12" customHeight="1" x14ac:dyDescent="0.3">
      <c r="A134" s="55"/>
      <c r="B134" s="56">
        <v>8320.17</v>
      </c>
      <c r="C134" s="57" t="s">
        <v>87</v>
      </c>
      <c r="D134" s="71">
        <v>928</v>
      </c>
      <c r="E134" s="65">
        <v>600</v>
      </c>
      <c r="F134" s="97">
        <v>1500</v>
      </c>
      <c r="G134" s="66">
        <f t="shared" si="5"/>
        <v>900</v>
      </c>
      <c r="H134" s="78"/>
    </row>
    <row r="135" spans="1:92" ht="12" customHeight="1" x14ac:dyDescent="0.3">
      <c r="A135" s="186">
        <v>8400</v>
      </c>
      <c r="B135" s="186"/>
      <c r="C135" s="60" t="s">
        <v>88</v>
      </c>
      <c r="D135" s="91"/>
      <c r="E135" s="91"/>
      <c r="F135" s="102"/>
      <c r="G135" s="92"/>
      <c r="H135" s="93"/>
    </row>
    <row r="136" spans="1:92" ht="12" customHeight="1" x14ac:dyDescent="0.3">
      <c r="A136" s="186">
        <v>8411</v>
      </c>
      <c r="B136" s="186"/>
      <c r="C136" s="60" t="s">
        <v>202</v>
      </c>
      <c r="D136" s="91"/>
      <c r="E136" s="91"/>
      <c r="F136" s="102"/>
      <c r="G136" s="92"/>
      <c r="H136" s="93"/>
    </row>
    <row r="137" spans="1:92" s="150" customFormat="1" ht="12" customHeight="1" x14ac:dyDescent="0.3">
      <c r="A137" s="151"/>
      <c r="B137" s="148">
        <v>8411.01</v>
      </c>
      <c r="C137" s="61" t="s">
        <v>89</v>
      </c>
      <c r="D137" s="72">
        <v>18862</v>
      </c>
      <c r="E137" s="72">
        <v>30300</v>
      </c>
      <c r="F137" s="103">
        <v>31057</v>
      </c>
      <c r="G137" s="152">
        <f>F137-E137</f>
        <v>757</v>
      </c>
      <c r="H137" s="153" t="s">
        <v>317</v>
      </c>
      <c r="I137" s="155"/>
      <c r="J137" s="155"/>
      <c r="K137" s="155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</row>
    <row r="138" spans="1:92" s="150" customFormat="1" ht="12" customHeight="1" x14ac:dyDescent="0.3">
      <c r="A138" s="151"/>
      <c r="B138" s="148">
        <v>8411.02</v>
      </c>
      <c r="C138" s="61" t="s">
        <v>216</v>
      </c>
      <c r="D138" s="72">
        <v>11330</v>
      </c>
      <c r="E138" s="72">
        <v>7250</v>
      </c>
      <c r="F138" s="103">
        <v>14000</v>
      </c>
      <c r="G138" s="152">
        <f>F138-E138</f>
        <v>6750</v>
      </c>
      <c r="H138" s="153" t="s">
        <v>305</v>
      </c>
      <c r="I138" s="155"/>
      <c r="J138" s="155"/>
      <c r="K138" s="155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</row>
    <row r="139" spans="1:92" ht="12" customHeight="1" x14ac:dyDescent="0.3">
      <c r="A139" s="186">
        <v>8412</v>
      </c>
      <c r="B139" s="186"/>
      <c r="C139" s="60" t="s">
        <v>90</v>
      </c>
      <c r="D139" s="91"/>
      <c r="E139" s="91"/>
      <c r="F139" s="102"/>
      <c r="G139" s="92"/>
      <c r="H139" s="93"/>
    </row>
    <row r="140" spans="1:92" ht="12" customHeight="1" x14ac:dyDescent="0.3">
      <c r="A140" s="55"/>
      <c r="B140" s="56">
        <v>8412.02</v>
      </c>
      <c r="C140" s="57" t="s">
        <v>92</v>
      </c>
      <c r="D140" s="74">
        <v>8189</v>
      </c>
      <c r="E140" s="65">
        <v>7400</v>
      </c>
      <c r="F140" s="97">
        <v>7400</v>
      </c>
      <c r="G140" s="66">
        <f t="shared" ref="G140:G146" si="6">F140-E140</f>
        <v>0</v>
      </c>
      <c r="H140" s="78"/>
    </row>
    <row r="141" spans="1:92" ht="12" customHeight="1" x14ac:dyDescent="0.3">
      <c r="A141" s="55"/>
      <c r="B141" s="56">
        <v>8412.0300000000007</v>
      </c>
      <c r="C141" s="57" t="s">
        <v>93</v>
      </c>
      <c r="D141" s="74">
        <v>16589</v>
      </c>
      <c r="E141" s="65">
        <v>25800</v>
      </c>
      <c r="F141" s="97">
        <v>18000</v>
      </c>
      <c r="G141" s="66">
        <f t="shared" si="6"/>
        <v>-7800</v>
      </c>
      <c r="H141" s="78"/>
    </row>
    <row r="142" spans="1:92" ht="12" customHeight="1" x14ac:dyDescent="0.3">
      <c r="A142" s="55"/>
      <c r="B142" s="56">
        <v>8412.0400000000009</v>
      </c>
      <c r="C142" s="57" t="s">
        <v>94</v>
      </c>
      <c r="D142" s="74">
        <v>15686</v>
      </c>
      <c r="E142" s="65">
        <v>12400</v>
      </c>
      <c r="F142" s="97">
        <v>16000</v>
      </c>
      <c r="G142" s="66">
        <f t="shared" si="6"/>
        <v>3600</v>
      </c>
      <c r="H142" s="78"/>
    </row>
    <row r="143" spans="1:92" ht="12" customHeight="1" x14ac:dyDescent="0.3">
      <c r="A143" s="55"/>
      <c r="B143" s="56">
        <v>8412.0499999999993</v>
      </c>
      <c r="C143" s="61" t="s">
        <v>186</v>
      </c>
      <c r="D143" s="71">
        <v>2337</v>
      </c>
      <c r="E143" s="65">
        <v>2500</v>
      </c>
      <c r="F143" s="97">
        <v>2400</v>
      </c>
      <c r="G143" s="66">
        <f t="shared" si="6"/>
        <v>-100</v>
      </c>
      <c r="H143" s="78"/>
    </row>
    <row r="144" spans="1:92" ht="12" customHeight="1" x14ac:dyDescent="0.3">
      <c r="A144" s="55"/>
      <c r="B144" s="56">
        <v>8412.06</v>
      </c>
      <c r="C144" s="61" t="s">
        <v>187</v>
      </c>
      <c r="D144" s="71">
        <v>2722</v>
      </c>
      <c r="E144" s="65">
        <v>2500</v>
      </c>
      <c r="F144" s="97">
        <v>2500</v>
      </c>
      <c r="G144" s="66">
        <f t="shared" si="6"/>
        <v>0</v>
      </c>
      <c r="H144" s="78"/>
    </row>
    <row r="145" spans="1:8" ht="12" customHeight="1" x14ac:dyDescent="0.3">
      <c r="A145" s="146"/>
      <c r="B145" s="147">
        <v>8413</v>
      </c>
      <c r="C145" s="61" t="s">
        <v>291</v>
      </c>
      <c r="D145" s="71">
        <v>262</v>
      </c>
      <c r="E145" s="65">
        <v>0</v>
      </c>
      <c r="F145" s="97">
        <v>300</v>
      </c>
      <c r="G145" s="66">
        <f t="shared" si="6"/>
        <v>300</v>
      </c>
      <c r="H145" s="78"/>
    </row>
    <row r="146" spans="1:8" ht="12" customHeight="1" x14ac:dyDescent="0.3">
      <c r="A146" s="146"/>
      <c r="B146" s="147">
        <v>8414</v>
      </c>
      <c r="C146" s="61" t="s">
        <v>292</v>
      </c>
      <c r="D146" s="71">
        <v>5698</v>
      </c>
      <c r="E146" s="65">
        <v>0</v>
      </c>
      <c r="F146" s="97">
        <v>0</v>
      </c>
      <c r="G146" s="66">
        <f t="shared" si="6"/>
        <v>0</v>
      </c>
      <c r="H146" s="78"/>
    </row>
    <row r="147" spans="1:8" ht="12" customHeight="1" x14ac:dyDescent="0.3">
      <c r="A147" s="186">
        <v>8420</v>
      </c>
      <c r="B147" s="186"/>
      <c r="C147" s="60" t="s">
        <v>97</v>
      </c>
      <c r="D147" s="91"/>
      <c r="E147" s="91"/>
      <c r="F147" s="102"/>
      <c r="G147" s="92"/>
      <c r="H147" s="93"/>
    </row>
    <row r="148" spans="1:8" ht="12" customHeight="1" x14ac:dyDescent="0.3">
      <c r="A148" s="55"/>
      <c r="B148" s="56">
        <v>8420.01</v>
      </c>
      <c r="C148" s="57" t="s">
        <v>98</v>
      </c>
      <c r="D148" s="71">
        <v>1045</v>
      </c>
      <c r="E148" s="65">
        <v>1500</v>
      </c>
      <c r="F148" s="97">
        <v>1500</v>
      </c>
      <c r="G148" s="66">
        <f t="shared" ref="G148:G162" si="7">F148-E148</f>
        <v>0</v>
      </c>
      <c r="H148" s="78"/>
    </row>
    <row r="149" spans="1:8" ht="12" customHeight="1" x14ac:dyDescent="0.3">
      <c r="A149" s="55"/>
      <c r="B149" s="56">
        <v>8420.02</v>
      </c>
      <c r="C149" s="57" t="s">
        <v>154</v>
      </c>
      <c r="D149" s="71">
        <v>8388</v>
      </c>
      <c r="E149" s="65">
        <v>7000</v>
      </c>
      <c r="F149" s="97">
        <v>9000</v>
      </c>
      <c r="G149" s="66">
        <f t="shared" si="7"/>
        <v>2000</v>
      </c>
      <c r="H149" s="78"/>
    </row>
    <row r="150" spans="1:8" ht="12" customHeight="1" x14ac:dyDescent="0.3">
      <c r="A150" s="55"/>
      <c r="B150" s="56">
        <v>8420.0300000000007</v>
      </c>
      <c r="C150" s="57" t="s">
        <v>99</v>
      </c>
      <c r="D150" s="71">
        <v>0</v>
      </c>
      <c r="E150" s="65">
        <v>500</v>
      </c>
      <c r="F150" s="97">
        <v>500</v>
      </c>
      <c r="G150" s="66">
        <f t="shared" si="7"/>
        <v>0</v>
      </c>
      <c r="H150" s="78"/>
    </row>
    <row r="151" spans="1:8" ht="12" customHeight="1" x14ac:dyDescent="0.3">
      <c r="A151" s="55"/>
      <c r="B151" s="56">
        <v>8420.0499999999993</v>
      </c>
      <c r="C151" s="57" t="s">
        <v>101</v>
      </c>
      <c r="D151" s="71">
        <v>301</v>
      </c>
      <c r="E151" s="65">
        <v>300</v>
      </c>
      <c r="F151" s="97">
        <v>300</v>
      </c>
      <c r="G151" s="66">
        <f t="shared" si="7"/>
        <v>0</v>
      </c>
      <c r="H151" s="78"/>
    </row>
    <row r="152" spans="1:8" ht="12" customHeight="1" x14ac:dyDescent="0.3">
      <c r="A152" s="55"/>
      <c r="B152" s="56">
        <v>8420.06</v>
      </c>
      <c r="C152" s="57" t="s">
        <v>102</v>
      </c>
      <c r="D152" s="71">
        <v>952</v>
      </c>
      <c r="E152" s="65">
        <v>1500</v>
      </c>
      <c r="F152" s="97">
        <v>2000</v>
      </c>
      <c r="G152" s="66">
        <f t="shared" si="7"/>
        <v>500</v>
      </c>
      <c r="H152" s="78"/>
    </row>
    <row r="153" spans="1:8" ht="12" customHeight="1" x14ac:dyDescent="0.3">
      <c r="A153" s="55"/>
      <c r="B153" s="56">
        <v>8420.07</v>
      </c>
      <c r="C153" s="57" t="s">
        <v>103</v>
      </c>
      <c r="D153" s="71">
        <v>0</v>
      </c>
      <c r="E153" s="65">
        <v>100</v>
      </c>
      <c r="F153" s="97">
        <v>0</v>
      </c>
      <c r="G153" s="66">
        <f t="shared" si="7"/>
        <v>-100</v>
      </c>
      <c r="H153" s="78"/>
    </row>
    <row r="154" spans="1:8" ht="12" customHeight="1" x14ac:dyDescent="0.3">
      <c r="A154" s="55"/>
      <c r="B154" s="56">
        <v>8420.09</v>
      </c>
      <c r="C154" s="57" t="s">
        <v>105</v>
      </c>
      <c r="D154" s="71">
        <v>14171</v>
      </c>
      <c r="E154" s="65">
        <v>10000</v>
      </c>
      <c r="F154" s="97">
        <v>15000</v>
      </c>
      <c r="G154" s="66">
        <f t="shared" si="7"/>
        <v>5000</v>
      </c>
      <c r="H154" s="78"/>
    </row>
    <row r="155" spans="1:8" ht="12" customHeight="1" x14ac:dyDescent="0.3">
      <c r="A155" s="55"/>
      <c r="B155" s="64">
        <v>8420.1</v>
      </c>
      <c r="C155" s="57" t="s">
        <v>106</v>
      </c>
      <c r="D155" s="71">
        <v>397</v>
      </c>
      <c r="E155" s="65">
        <v>500</v>
      </c>
      <c r="F155" s="97">
        <v>500</v>
      </c>
      <c r="G155" s="66">
        <f t="shared" si="7"/>
        <v>0</v>
      </c>
      <c r="H155" s="78"/>
    </row>
    <row r="156" spans="1:8" ht="12" customHeight="1" x14ac:dyDescent="0.3">
      <c r="A156" s="55"/>
      <c r="B156" s="56">
        <v>8420.11</v>
      </c>
      <c r="C156" s="57" t="s">
        <v>107</v>
      </c>
      <c r="D156" s="71">
        <v>815</v>
      </c>
      <c r="E156" s="65">
        <v>1000</v>
      </c>
      <c r="F156" s="97">
        <v>1000</v>
      </c>
      <c r="G156" s="66">
        <f t="shared" si="7"/>
        <v>0</v>
      </c>
      <c r="H156" s="78"/>
    </row>
    <row r="157" spans="1:8" ht="12" customHeight="1" x14ac:dyDescent="0.3">
      <c r="A157" s="55"/>
      <c r="B157" s="56">
        <v>8420.1200000000008</v>
      </c>
      <c r="C157" s="57" t="s">
        <v>108</v>
      </c>
      <c r="D157" s="71">
        <v>482</v>
      </c>
      <c r="E157" s="65">
        <v>600</v>
      </c>
      <c r="F157" s="97">
        <v>500</v>
      </c>
      <c r="G157" s="66">
        <f t="shared" si="7"/>
        <v>-100</v>
      </c>
      <c r="H157" s="78"/>
    </row>
    <row r="158" spans="1:8" ht="12" customHeight="1" x14ac:dyDescent="0.3">
      <c r="A158" s="55"/>
      <c r="B158" s="56">
        <v>8420.1299999999992</v>
      </c>
      <c r="C158" s="57" t="s">
        <v>53</v>
      </c>
      <c r="D158" s="71">
        <v>578</v>
      </c>
      <c r="E158" s="65">
        <v>1000</v>
      </c>
      <c r="F158" s="97">
        <v>1000</v>
      </c>
      <c r="G158" s="66">
        <f t="shared" si="7"/>
        <v>0</v>
      </c>
      <c r="H158" s="78"/>
    </row>
    <row r="159" spans="1:8" ht="12" customHeight="1" x14ac:dyDescent="0.3">
      <c r="A159" s="55"/>
      <c r="B159" s="56">
        <v>8420.14</v>
      </c>
      <c r="C159" s="57" t="s">
        <v>109</v>
      </c>
      <c r="D159" s="71">
        <v>312</v>
      </c>
      <c r="E159" s="65">
        <v>2000</v>
      </c>
      <c r="F159" s="97">
        <v>2000</v>
      </c>
      <c r="G159" s="66">
        <f t="shared" si="7"/>
        <v>0</v>
      </c>
      <c r="H159" s="78"/>
    </row>
    <row r="160" spans="1:8" ht="12" customHeight="1" x14ac:dyDescent="0.3">
      <c r="A160" s="55"/>
      <c r="B160" s="56">
        <v>8420.18</v>
      </c>
      <c r="C160" s="57" t="s">
        <v>197</v>
      </c>
      <c r="D160" s="71">
        <v>5894</v>
      </c>
      <c r="E160" s="65">
        <v>3000</v>
      </c>
      <c r="F160" s="97">
        <v>6000</v>
      </c>
      <c r="G160" s="66">
        <f t="shared" si="7"/>
        <v>3000</v>
      </c>
      <c r="H160" s="78"/>
    </row>
    <row r="161" spans="1:8" ht="12" customHeight="1" x14ac:dyDescent="0.3">
      <c r="A161" s="55"/>
      <c r="B161" s="56">
        <v>8420.2000000000007</v>
      </c>
      <c r="C161" s="57" t="s">
        <v>222</v>
      </c>
      <c r="D161" s="71">
        <v>4375</v>
      </c>
      <c r="E161" s="65">
        <v>2500</v>
      </c>
      <c r="F161" s="97">
        <v>5000</v>
      </c>
      <c r="G161" s="66">
        <f t="shared" si="7"/>
        <v>2500</v>
      </c>
      <c r="H161" s="78"/>
    </row>
    <row r="162" spans="1:8" ht="12" customHeight="1" x14ac:dyDescent="0.3">
      <c r="A162" s="146"/>
      <c r="B162" s="147">
        <v>8420.2099999999991</v>
      </c>
      <c r="C162" s="57" t="s">
        <v>293</v>
      </c>
      <c r="D162" s="71">
        <v>1201</v>
      </c>
      <c r="E162" s="65">
        <v>1500</v>
      </c>
      <c r="F162" s="97">
        <v>1500</v>
      </c>
      <c r="G162" s="66">
        <f t="shared" si="7"/>
        <v>0</v>
      </c>
      <c r="H162" s="78"/>
    </row>
    <row r="163" spans="1:8" ht="12" customHeight="1" x14ac:dyDescent="0.3">
      <c r="A163" s="186">
        <v>8430</v>
      </c>
      <c r="B163" s="186"/>
      <c r="C163" s="60" t="s">
        <v>114</v>
      </c>
      <c r="D163" s="91"/>
      <c r="E163" s="91"/>
      <c r="F163" s="102"/>
      <c r="G163" s="92"/>
      <c r="H163" s="93"/>
    </row>
    <row r="164" spans="1:8" ht="12" customHeight="1" x14ac:dyDescent="0.3">
      <c r="A164" s="55"/>
      <c r="B164" s="56">
        <v>8430.01</v>
      </c>
      <c r="C164" s="57" t="s">
        <v>115</v>
      </c>
      <c r="D164" s="71">
        <v>966</v>
      </c>
      <c r="E164" s="65">
        <v>1000</v>
      </c>
      <c r="F164" s="97">
        <v>1000</v>
      </c>
      <c r="G164" s="66">
        <f t="shared" ref="G164:G170" si="8">F164-E164</f>
        <v>0</v>
      </c>
      <c r="H164" s="78"/>
    </row>
    <row r="165" spans="1:8" ht="12" customHeight="1" x14ac:dyDescent="0.3">
      <c r="A165" s="55"/>
      <c r="B165" s="56">
        <v>8430.02</v>
      </c>
      <c r="C165" s="57" t="s">
        <v>116</v>
      </c>
      <c r="D165" s="71">
        <v>453</v>
      </c>
      <c r="E165" s="65">
        <v>500</v>
      </c>
      <c r="F165" s="97">
        <v>500</v>
      </c>
      <c r="G165" s="66">
        <f t="shared" si="8"/>
        <v>0</v>
      </c>
      <c r="H165" s="78"/>
    </row>
    <row r="166" spans="1:8" ht="12" customHeight="1" x14ac:dyDescent="0.3">
      <c r="A166" s="55"/>
      <c r="B166" s="56">
        <v>8430.0300000000007</v>
      </c>
      <c r="C166" s="57" t="s">
        <v>117</v>
      </c>
      <c r="D166" s="71">
        <v>96</v>
      </c>
      <c r="E166" s="65">
        <v>500</v>
      </c>
      <c r="F166" s="97">
        <v>500</v>
      </c>
      <c r="G166" s="66">
        <f t="shared" si="8"/>
        <v>0</v>
      </c>
      <c r="H166" s="78"/>
    </row>
    <row r="167" spans="1:8" ht="12" customHeight="1" x14ac:dyDescent="0.3">
      <c r="A167" s="55"/>
      <c r="B167" s="56">
        <v>8430.0400000000009</v>
      </c>
      <c r="C167" s="57" t="s">
        <v>283</v>
      </c>
      <c r="D167" s="71">
        <v>4158</v>
      </c>
      <c r="E167" s="65">
        <v>4500</v>
      </c>
      <c r="F167" s="97">
        <v>2000</v>
      </c>
      <c r="G167" s="66">
        <f t="shared" si="8"/>
        <v>-2500</v>
      </c>
      <c r="H167" s="78"/>
    </row>
    <row r="168" spans="1:8" ht="12" customHeight="1" x14ac:dyDescent="0.3">
      <c r="A168" s="186">
        <v>8500</v>
      </c>
      <c r="B168" s="186"/>
      <c r="C168" s="57" t="s">
        <v>284</v>
      </c>
      <c r="D168" s="91"/>
      <c r="E168" s="91"/>
      <c r="F168" s="102"/>
      <c r="G168" s="92"/>
      <c r="H168" s="78"/>
    </row>
    <row r="169" spans="1:8" ht="12" customHeight="1" x14ac:dyDescent="0.3">
      <c r="A169" s="186">
        <v>8510</v>
      </c>
      <c r="B169" s="186"/>
      <c r="C169" s="57" t="s">
        <v>285</v>
      </c>
      <c r="D169" s="71">
        <v>0</v>
      </c>
      <c r="E169" s="65">
        <v>1000</v>
      </c>
      <c r="F169" s="97">
        <v>1000</v>
      </c>
      <c r="G169" s="66">
        <f t="shared" si="8"/>
        <v>0</v>
      </c>
      <c r="H169" s="78"/>
    </row>
    <row r="170" spans="1:8" ht="12" customHeight="1" x14ac:dyDescent="0.3">
      <c r="A170" s="186">
        <v>8511</v>
      </c>
      <c r="B170" s="186"/>
      <c r="C170" s="57" t="s">
        <v>121</v>
      </c>
      <c r="D170" s="71">
        <v>0</v>
      </c>
      <c r="E170" s="65">
        <v>10000</v>
      </c>
      <c r="F170" s="97">
        <v>10000</v>
      </c>
      <c r="G170" s="66">
        <f t="shared" si="8"/>
        <v>0</v>
      </c>
      <c r="H170" s="78"/>
    </row>
    <row r="171" spans="1:8" ht="12" customHeight="1" x14ac:dyDescent="0.3">
      <c r="A171" s="186">
        <v>8520</v>
      </c>
      <c r="B171" s="186"/>
      <c r="C171" s="57" t="s">
        <v>122</v>
      </c>
      <c r="D171" s="91"/>
      <c r="E171" s="91"/>
      <c r="F171" s="102"/>
      <c r="G171" s="92"/>
      <c r="H171" s="93"/>
    </row>
    <row r="172" spans="1:8" ht="12" customHeight="1" x14ac:dyDescent="0.3">
      <c r="A172" s="55"/>
      <c r="B172" s="56">
        <v>8520.01</v>
      </c>
      <c r="C172" s="57" t="s">
        <v>123</v>
      </c>
      <c r="D172" s="71">
        <v>3580</v>
      </c>
      <c r="E172" s="65">
        <v>5000</v>
      </c>
      <c r="F172" s="97">
        <v>5000</v>
      </c>
      <c r="G172" s="66">
        <f>F172-E172</f>
        <v>0</v>
      </c>
      <c r="H172" s="78"/>
    </row>
    <row r="173" spans="1:8" ht="12" customHeight="1" x14ac:dyDescent="0.3">
      <c r="A173" s="55"/>
      <c r="B173" s="56">
        <v>8520.02</v>
      </c>
      <c r="C173" s="57" t="s">
        <v>124</v>
      </c>
      <c r="D173" s="71">
        <v>0</v>
      </c>
      <c r="E173" s="65">
        <v>5000</v>
      </c>
      <c r="F173" s="97">
        <v>0</v>
      </c>
      <c r="G173" s="66">
        <f>F173-E173</f>
        <v>-5000</v>
      </c>
      <c r="H173" s="78"/>
    </row>
    <row r="174" spans="1:8" ht="12" customHeight="1" x14ac:dyDescent="0.3">
      <c r="A174" s="55"/>
      <c r="B174" s="56">
        <v>8520.0400000000009</v>
      </c>
      <c r="C174" s="57" t="s">
        <v>126</v>
      </c>
      <c r="D174" s="71">
        <v>1846</v>
      </c>
      <c r="E174" s="65">
        <v>5000</v>
      </c>
      <c r="F174" s="97">
        <v>5000</v>
      </c>
      <c r="G174" s="66">
        <f t="shared" ref="G174:G176" si="9">F174-E174</f>
        <v>0</v>
      </c>
      <c r="H174" s="78"/>
    </row>
    <row r="175" spans="1:8" ht="24" customHeight="1" x14ac:dyDescent="0.3">
      <c r="A175" s="187">
        <v>8980</v>
      </c>
      <c r="B175" s="187"/>
      <c r="C175" s="57" t="s">
        <v>320</v>
      </c>
      <c r="D175" s="71">
        <v>34000</v>
      </c>
      <c r="E175" s="65">
        <v>30000</v>
      </c>
      <c r="F175" s="97">
        <v>30000</v>
      </c>
      <c r="G175" s="66">
        <f t="shared" si="9"/>
        <v>0</v>
      </c>
      <c r="H175" s="78" t="s">
        <v>267</v>
      </c>
    </row>
    <row r="176" spans="1:8" ht="17.5" customHeight="1" x14ac:dyDescent="0.35">
      <c r="A176" s="75"/>
      <c r="B176" s="75"/>
      <c r="C176" s="76" t="s">
        <v>199</v>
      </c>
      <c r="D176" s="94">
        <f>SUM(D48:D175)</f>
        <v>767951.27</v>
      </c>
      <c r="E176" s="94">
        <f>SUM(E48:E175)</f>
        <v>945640</v>
      </c>
      <c r="F176" s="94">
        <f>SUM(F48:F175)</f>
        <v>990642</v>
      </c>
      <c r="G176" s="94">
        <f t="shared" si="9"/>
        <v>45002</v>
      </c>
      <c r="H176" s="78" t="s">
        <v>268</v>
      </c>
    </row>
    <row r="177" spans="1:8" ht="12" customHeight="1" x14ac:dyDescent="0.3">
      <c r="A177" s="55"/>
      <c r="B177" s="55"/>
      <c r="C177" s="57"/>
      <c r="D177" s="71"/>
      <c r="E177" s="65"/>
      <c r="F177" s="97"/>
      <c r="G177" s="66"/>
      <c r="H177" s="78"/>
    </row>
    <row r="178" spans="1:8" ht="16.55" customHeight="1" x14ac:dyDescent="0.3">
      <c r="A178" s="189" t="s">
        <v>237</v>
      </c>
      <c r="B178" s="190"/>
      <c r="C178" s="191"/>
      <c r="D178" s="114"/>
      <c r="E178" s="114"/>
      <c r="F178" s="115"/>
      <c r="G178" s="116"/>
      <c r="H178" s="78"/>
    </row>
    <row r="179" spans="1:8" ht="12" customHeight="1" x14ac:dyDescent="0.3">
      <c r="A179" s="192">
        <v>2211</v>
      </c>
      <c r="B179" s="193"/>
      <c r="C179" s="57" t="s">
        <v>238</v>
      </c>
      <c r="D179" s="71">
        <v>68200</v>
      </c>
      <c r="E179" s="65">
        <v>68200</v>
      </c>
      <c r="F179" s="97">
        <v>68200</v>
      </c>
      <c r="G179" s="66">
        <f>F179-E179</f>
        <v>0</v>
      </c>
      <c r="H179" s="78" t="s">
        <v>239</v>
      </c>
    </row>
    <row r="180" spans="1:8" ht="12" customHeight="1" x14ac:dyDescent="0.3">
      <c r="A180" s="192"/>
      <c r="B180" s="193"/>
      <c r="C180" s="57"/>
      <c r="D180" s="71"/>
      <c r="E180" s="65"/>
      <c r="F180" s="97"/>
      <c r="G180" s="66"/>
      <c r="H180" s="78"/>
    </row>
    <row r="181" spans="1:8" ht="17.5" customHeight="1" x14ac:dyDescent="0.3">
      <c r="A181" s="188" t="s">
        <v>204</v>
      </c>
      <c r="B181" s="188"/>
      <c r="C181" s="188"/>
      <c r="D181" s="95"/>
      <c r="E181" s="95"/>
      <c r="F181" s="105"/>
      <c r="G181" s="96"/>
      <c r="H181" s="127"/>
    </row>
    <row r="182" spans="1:8" ht="12" customHeight="1" x14ac:dyDescent="0.3">
      <c r="A182" s="186">
        <v>9500</v>
      </c>
      <c r="B182" s="186"/>
      <c r="C182" s="60" t="s">
        <v>127</v>
      </c>
      <c r="D182" s="71"/>
      <c r="E182" s="65"/>
      <c r="F182" s="97"/>
      <c r="G182" s="66"/>
      <c r="H182" s="78"/>
    </row>
    <row r="183" spans="1:8" ht="12" customHeight="1" x14ac:dyDescent="0.3">
      <c r="A183" s="186">
        <v>9520</v>
      </c>
      <c r="B183" s="186"/>
      <c r="C183" s="57" t="s">
        <v>128</v>
      </c>
      <c r="D183" s="71">
        <v>45000</v>
      </c>
      <c r="E183" s="65">
        <v>94900</v>
      </c>
      <c r="F183" s="97">
        <v>94900</v>
      </c>
      <c r="G183" s="66">
        <f t="shared" ref="G183:G185" si="10">F183-E183</f>
        <v>0</v>
      </c>
      <c r="H183" s="78"/>
    </row>
    <row r="184" spans="1:8" s="14" customFormat="1" ht="12" customHeight="1" x14ac:dyDescent="0.3">
      <c r="A184" s="186">
        <v>9530</v>
      </c>
      <c r="B184" s="186"/>
      <c r="C184" s="57" t="s">
        <v>129</v>
      </c>
      <c r="D184" s="71">
        <v>25000</v>
      </c>
      <c r="E184" s="65">
        <v>50000</v>
      </c>
      <c r="F184" s="97">
        <v>50000</v>
      </c>
      <c r="G184" s="66">
        <f t="shared" si="10"/>
        <v>0</v>
      </c>
      <c r="H184" s="78"/>
    </row>
    <row r="185" spans="1:8" ht="14.7" customHeight="1" x14ac:dyDescent="0.35">
      <c r="A185" s="75"/>
      <c r="B185" s="75"/>
      <c r="C185" s="76" t="s">
        <v>206</v>
      </c>
      <c r="D185" s="77">
        <f>SUM(D183:D184)</f>
        <v>70000</v>
      </c>
      <c r="E185" s="77">
        <f>SUM(E183:E184)</f>
        <v>144900</v>
      </c>
      <c r="F185" s="77">
        <f>SUM(F183:F184)</f>
        <v>144900</v>
      </c>
      <c r="G185" s="77">
        <f t="shared" si="10"/>
        <v>0</v>
      </c>
      <c r="H185" s="78"/>
    </row>
    <row r="186" spans="1:8" ht="6" customHeight="1" thickBot="1" x14ac:dyDescent="0.35">
      <c r="A186" s="134"/>
      <c r="B186" s="135"/>
      <c r="C186" s="136"/>
      <c r="D186" s="137"/>
      <c r="E186" s="137"/>
      <c r="F186" s="138"/>
      <c r="G186" s="137"/>
      <c r="H186" s="139"/>
    </row>
    <row r="187" spans="1:8" ht="23.5" customHeight="1" x14ac:dyDescent="0.3">
      <c r="A187" s="183" t="s">
        <v>294</v>
      </c>
      <c r="B187" s="184"/>
      <c r="C187" s="184"/>
      <c r="D187" s="184"/>
      <c r="E187" s="184"/>
      <c r="F187" s="184"/>
      <c r="G187" s="184"/>
      <c r="H187" s="185"/>
    </row>
    <row r="188" spans="1:8" ht="24.95" customHeight="1" x14ac:dyDescent="0.3">
      <c r="A188" s="168" t="s">
        <v>303</v>
      </c>
      <c r="B188" s="169"/>
      <c r="C188" s="169"/>
      <c r="D188" s="169"/>
      <c r="E188" s="141" t="s">
        <v>297</v>
      </c>
      <c r="F188" s="170" t="s">
        <v>195</v>
      </c>
      <c r="G188" s="170"/>
      <c r="H188" s="171"/>
    </row>
    <row r="189" spans="1:8" ht="18" customHeight="1" x14ac:dyDescent="0.35">
      <c r="A189" s="161" t="s">
        <v>304</v>
      </c>
      <c r="B189" s="162"/>
      <c r="C189" s="162"/>
      <c r="D189" s="162"/>
      <c r="E189" s="140">
        <f>F43</f>
        <v>1182625</v>
      </c>
      <c r="F189" s="218">
        <v>1182625</v>
      </c>
      <c r="G189" s="219"/>
      <c r="H189" s="220"/>
    </row>
    <row r="190" spans="1:8" ht="18" customHeight="1" x14ac:dyDescent="0.35">
      <c r="A190" s="161" t="s">
        <v>276</v>
      </c>
      <c r="B190" s="162"/>
      <c r="C190" s="162"/>
      <c r="D190" s="162"/>
      <c r="E190" s="140">
        <f>F176-F175</f>
        <v>960642</v>
      </c>
      <c r="F190" s="218">
        <v>960642</v>
      </c>
      <c r="G190" s="219"/>
      <c r="H190" s="220"/>
    </row>
    <row r="191" spans="1:8" ht="18" customHeight="1" x14ac:dyDescent="0.35">
      <c r="A191" s="161" t="s">
        <v>296</v>
      </c>
      <c r="B191" s="162"/>
      <c r="C191" s="162"/>
      <c r="D191" s="162"/>
      <c r="E191" s="140">
        <v>68200</v>
      </c>
      <c r="F191" s="218">
        <v>68200</v>
      </c>
      <c r="G191" s="219"/>
      <c r="H191" s="220"/>
    </row>
    <row r="192" spans="1:8" ht="18" customHeight="1" x14ac:dyDescent="0.35">
      <c r="A192" s="175" t="s">
        <v>295</v>
      </c>
      <c r="B192" s="176"/>
      <c r="C192" s="176"/>
      <c r="D192" s="177"/>
      <c r="E192" s="140">
        <v>144900</v>
      </c>
      <c r="F192" s="218">
        <v>144900</v>
      </c>
      <c r="G192" s="219"/>
      <c r="H192" s="220"/>
    </row>
    <row r="193" spans="1:20" s="157" customFormat="1" ht="18" customHeight="1" x14ac:dyDescent="0.4">
      <c r="A193" s="178" t="s">
        <v>321</v>
      </c>
      <c r="B193" s="179"/>
      <c r="C193" s="179"/>
      <c r="D193" s="180"/>
      <c r="E193" s="156">
        <f>E189-E190-E191-E192</f>
        <v>8883</v>
      </c>
      <c r="F193" s="221">
        <v>8883</v>
      </c>
      <c r="G193" s="181"/>
      <c r="H193" s="18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</row>
    <row r="194" spans="1:20" ht="5.5" customHeight="1" x14ac:dyDescent="0.4">
      <c r="A194" s="165"/>
      <c r="B194" s="166"/>
      <c r="C194" s="166"/>
      <c r="D194" s="166"/>
      <c r="E194" s="166"/>
      <c r="F194" s="166"/>
      <c r="G194" s="166"/>
      <c r="H194" s="167"/>
    </row>
    <row r="195" spans="1:20" ht="24.95" customHeight="1" x14ac:dyDescent="0.3">
      <c r="A195" s="168"/>
      <c r="B195" s="169"/>
      <c r="C195" s="169"/>
      <c r="D195" s="169"/>
      <c r="E195" s="141"/>
      <c r="F195" s="170"/>
      <c r="G195" s="170"/>
      <c r="H195" s="171"/>
    </row>
    <row r="196" spans="1:20" ht="18" customHeight="1" x14ac:dyDescent="0.35">
      <c r="A196" s="161"/>
      <c r="B196" s="162"/>
      <c r="C196" s="162"/>
      <c r="D196" s="162"/>
      <c r="E196" s="140"/>
      <c r="F196" s="163"/>
      <c r="G196" s="163"/>
      <c r="H196" s="164"/>
    </row>
    <row r="197" spans="1:20" ht="18" customHeight="1" x14ac:dyDescent="0.35">
      <c r="A197" s="161"/>
      <c r="B197" s="162"/>
      <c r="C197" s="162"/>
      <c r="D197" s="162"/>
      <c r="E197" s="140"/>
      <c r="F197" s="163"/>
      <c r="G197" s="163"/>
      <c r="H197" s="164"/>
    </row>
    <row r="198" spans="1:20" ht="18" customHeight="1" x14ac:dyDescent="0.35">
      <c r="A198" s="161"/>
      <c r="B198" s="162"/>
      <c r="C198" s="162"/>
      <c r="D198" s="162"/>
      <c r="E198" s="140"/>
      <c r="F198" s="163"/>
      <c r="G198" s="163"/>
      <c r="H198" s="164"/>
    </row>
    <row r="199" spans="1:20" ht="18" customHeight="1" x14ac:dyDescent="0.35">
      <c r="A199" s="175"/>
      <c r="B199" s="176"/>
      <c r="C199" s="176"/>
      <c r="D199" s="177"/>
      <c r="E199" s="140"/>
      <c r="F199" s="172"/>
      <c r="G199" s="173"/>
      <c r="H199" s="174"/>
    </row>
    <row r="200" spans="1:20" ht="5.5" customHeight="1" x14ac:dyDescent="0.4">
      <c r="A200" s="165"/>
      <c r="B200" s="166"/>
      <c r="C200" s="166"/>
      <c r="D200" s="166"/>
      <c r="E200" s="166"/>
      <c r="F200" s="166"/>
      <c r="G200" s="166"/>
      <c r="H200" s="167"/>
    </row>
    <row r="201" spans="1:20" ht="12" customHeight="1" x14ac:dyDescent="0.3">
      <c r="D201" s="111"/>
      <c r="E201" s="111"/>
      <c r="G201" s="111"/>
    </row>
    <row r="202" spans="1:20" ht="12" customHeight="1" x14ac:dyDescent="0.3">
      <c r="D202" s="111"/>
      <c r="E202" s="111"/>
      <c r="G202" s="111"/>
    </row>
    <row r="203" spans="1:20" ht="12" customHeight="1" x14ac:dyDescent="0.3">
      <c r="D203" s="111"/>
      <c r="E203" s="111"/>
      <c r="G203" s="111"/>
    </row>
    <row r="204" spans="1:20" ht="12" customHeight="1" x14ac:dyDescent="0.3">
      <c r="D204" s="111"/>
      <c r="E204" s="111"/>
      <c r="G204" s="111"/>
    </row>
    <row r="205" spans="1:20" ht="12" customHeight="1" x14ac:dyDescent="0.3">
      <c r="D205" s="111"/>
      <c r="E205" s="111"/>
      <c r="G205" s="111"/>
    </row>
    <row r="206" spans="1:20" ht="12" customHeight="1" x14ac:dyDescent="0.3">
      <c r="D206" s="111"/>
      <c r="E206" s="111"/>
      <c r="G206" s="111"/>
    </row>
    <row r="207" spans="1:20" ht="12" customHeight="1" x14ac:dyDescent="0.3">
      <c r="D207" s="111"/>
      <c r="E207" s="111"/>
      <c r="G207" s="111"/>
    </row>
    <row r="208" spans="1:20" ht="12" customHeight="1" x14ac:dyDescent="0.3">
      <c r="D208" s="111"/>
      <c r="E208" s="111"/>
      <c r="G208" s="111"/>
    </row>
    <row r="209" spans="4:7" ht="12" customHeight="1" x14ac:dyDescent="0.3">
      <c r="D209" s="111"/>
      <c r="E209" s="111"/>
      <c r="G209" s="111"/>
    </row>
    <row r="210" spans="4:7" ht="12" customHeight="1" x14ac:dyDescent="0.3">
      <c r="D210" s="111"/>
      <c r="E210" s="111"/>
      <c r="G210" s="111"/>
    </row>
    <row r="211" spans="4:7" ht="12" customHeight="1" x14ac:dyDescent="0.3">
      <c r="D211" s="111"/>
      <c r="E211" s="111"/>
      <c r="G211" s="111"/>
    </row>
    <row r="212" spans="4:7" ht="12" customHeight="1" x14ac:dyDescent="0.3">
      <c r="D212" s="111"/>
      <c r="E212" s="111"/>
      <c r="G212" s="111"/>
    </row>
    <row r="213" spans="4:7" ht="12" customHeight="1" x14ac:dyDescent="0.3">
      <c r="D213" s="111"/>
      <c r="E213" s="111"/>
      <c r="G213" s="111"/>
    </row>
    <row r="214" spans="4:7" ht="12" customHeight="1" x14ac:dyDescent="0.3">
      <c r="D214" s="111"/>
      <c r="E214" s="111"/>
      <c r="G214" s="111"/>
    </row>
    <row r="215" spans="4:7" ht="12" customHeight="1" x14ac:dyDescent="0.3">
      <c r="D215" s="111"/>
      <c r="E215" s="111"/>
      <c r="G215" s="111"/>
    </row>
    <row r="216" spans="4:7" ht="12" customHeight="1" x14ac:dyDescent="0.3">
      <c r="D216" s="111"/>
      <c r="E216" s="111"/>
      <c r="G216" s="111"/>
    </row>
    <row r="217" spans="4:7" ht="12" customHeight="1" x14ac:dyDescent="0.3">
      <c r="D217" s="111"/>
      <c r="E217" s="111"/>
      <c r="G217" s="111"/>
    </row>
    <row r="218" spans="4:7" ht="12" customHeight="1" x14ac:dyDescent="0.3">
      <c r="D218" s="111"/>
      <c r="E218" s="111"/>
      <c r="G218" s="111"/>
    </row>
    <row r="219" spans="4:7" ht="12" customHeight="1" x14ac:dyDescent="0.3">
      <c r="D219" s="111"/>
      <c r="E219" s="111"/>
      <c r="G219" s="111"/>
    </row>
    <row r="220" spans="4:7" ht="12" customHeight="1" x14ac:dyDescent="0.3">
      <c r="D220" s="111"/>
      <c r="E220" s="111"/>
      <c r="G220" s="111"/>
    </row>
    <row r="221" spans="4:7" ht="12" customHeight="1" x14ac:dyDescent="0.3">
      <c r="D221" s="111"/>
      <c r="E221" s="111"/>
      <c r="G221" s="111"/>
    </row>
    <row r="222" spans="4:7" ht="12" customHeight="1" x14ac:dyDescent="0.3"/>
    <row r="223" spans="4:7" ht="12" customHeight="1" x14ac:dyDescent="0.3"/>
    <row r="224" spans="4:7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</sheetData>
  <sortState ref="A6:H19">
    <sortCondition ref="B6:B19"/>
  </sortState>
  <mergeCells count="88">
    <mergeCell ref="A21:B21"/>
    <mergeCell ref="A22:B22"/>
    <mergeCell ref="A24:B24"/>
    <mergeCell ref="A27:B27"/>
    <mergeCell ref="A28:B28"/>
    <mergeCell ref="A33:B33"/>
    <mergeCell ref="A34:B34"/>
    <mergeCell ref="A60:B60"/>
    <mergeCell ref="A62:B62"/>
    <mergeCell ref="A45:D45"/>
    <mergeCell ref="A37:B37"/>
    <mergeCell ref="A38:B38"/>
    <mergeCell ref="A39:B39"/>
    <mergeCell ref="A41:B41"/>
    <mergeCell ref="A1:G1"/>
    <mergeCell ref="A74:B74"/>
    <mergeCell ref="A47:B47"/>
    <mergeCell ref="A50:B50"/>
    <mergeCell ref="A68:B68"/>
    <mergeCell ref="A61:B61"/>
    <mergeCell ref="A55:B55"/>
    <mergeCell ref="A64:B64"/>
    <mergeCell ref="A63:B63"/>
    <mergeCell ref="A51:B51"/>
    <mergeCell ref="A52:B52"/>
    <mergeCell ref="A53:B53"/>
    <mergeCell ref="A54:B54"/>
    <mergeCell ref="A43:C43"/>
    <mergeCell ref="A2:C2"/>
    <mergeCell ref="A3:B3"/>
    <mergeCell ref="A4:B4"/>
    <mergeCell ref="A5:B5"/>
    <mergeCell ref="A19:B19"/>
    <mergeCell ref="A20:B20"/>
    <mergeCell ref="A18:B18"/>
    <mergeCell ref="A116:B116"/>
    <mergeCell ref="A117:B117"/>
    <mergeCell ref="A99:B99"/>
    <mergeCell ref="A103:B103"/>
    <mergeCell ref="A42:B42"/>
    <mergeCell ref="A77:B77"/>
    <mergeCell ref="A46:B46"/>
    <mergeCell ref="A80:B80"/>
    <mergeCell ref="A84:B84"/>
    <mergeCell ref="A75:B75"/>
    <mergeCell ref="A135:B135"/>
    <mergeCell ref="A136:B136"/>
    <mergeCell ref="A118:B118"/>
    <mergeCell ref="A171:B171"/>
    <mergeCell ref="A182:B182"/>
    <mergeCell ref="A147:B147"/>
    <mergeCell ref="A139:B139"/>
    <mergeCell ref="A168:B168"/>
    <mergeCell ref="A169:B169"/>
    <mergeCell ref="A170:B170"/>
    <mergeCell ref="A163:B163"/>
    <mergeCell ref="A183:B183"/>
    <mergeCell ref="A184:B184"/>
    <mergeCell ref="A175:B175"/>
    <mergeCell ref="A181:C181"/>
    <mergeCell ref="A178:C178"/>
    <mergeCell ref="A179:B179"/>
    <mergeCell ref="A180:B180"/>
    <mergeCell ref="A187:H187"/>
    <mergeCell ref="F188:H188"/>
    <mergeCell ref="F189:H189"/>
    <mergeCell ref="F190:H190"/>
    <mergeCell ref="A188:D188"/>
    <mergeCell ref="A189:D189"/>
    <mergeCell ref="A190:D190"/>
    <mergeCell ref="A191:D191"/>
    <mergeCell ref="A193:D193"/>
    <mergeCell ref="F191:H191"/>
    <mergeCell ref="F193:H193"/>
    <mergeCell ref="A194:H194"/>
    <mergeCell ref="F192:H192"/>
    <mergeCell ref="A192:D192"/>
    <mergeCell ref="A198:D198"/>
    <mergeCell ref="F198:H198"/>
    <mergeCell ref="A200:H200"/>
    <mergeCell ref="A195:D195"/>
    <mergeCell ref="F195:H195"/>
    <mergeCell ref="A196:D196"/>
    <mergeCell ref="F196:H196"/>
    <mergeCell ref="A197:D197"/>
    <mergeCell ref="F197:H197"/>
    <mergeCell ref="F199:H199"/>
    <mergeCell ref="A199:D199"/>
  </mergeCells>
  <phoneticPr fontId="2" type="noConversion"/>
  <pageMargins left="0.35" right="0.25" top="0.5" bottom="0.5" header="0.05" footer="0"/>
  <pageSetup fitToHeight="4" orientation="portrait" blackAndWhite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8"/>
  <sheetViews>
    <sheetView workbookViewId="0">
      <pane ySplit="4" topLeftCell="A284" activePane="bottomLeft" state="frozen"/>
      <selection pane="bottomLeft" activeCell="E152" sqref="E152"/>
    </sheetView>
  </sheetViews>
  <sheetFormatPr defaultColWidth="9.3046875" defaultRowHeight="10.35" x14ac:dyDescent="0.3"/>
  <cols>
    <col min="1" max="1" width="4.3828125" style="1" bestFit="1" customWidth="1"/>
    <col min="2" max="2" width="7" style="2" bestFit="1" customWidth="1"/>
    <col min="3" max="3" width="34.69140625" style="4" bestFit="1" customWidth="1"/>
    <col min="4" max="4" width="10.3046875" style="4" customWidth="1"/>
    <col min="5" max="5" width="8.3828125" style="4" customWidth="1"/>
    <col min="6" max="6" width="10.3046875" style="4" customWidth="1"/>
    <col min="7" max="7" width="9.69140625" style="4" bestFit="1" customWidth="1"/>
    <col min="8" max="8" width="10.53515625" style="8" customWidth="1"/>
    <col min="9" max="9" width="13.69140625" style="4" customWidth="1"/>
    <col min="10" max="10" width="8.53515625" style="4" customWidth="1"/>
    <col min="11" max="11" width="9.3046875" style="4"/>
    <col min="12" max="12" width="9.69140625" style="4" customWidth="1"/>
    <col min="13" max="13" width="14.3046875" style="37" customWidth="1"/>
    <col min="14" max="16384" width="9.3046875" style="4"/>
  </cols>
  <sheetData>
    <row r="1" spans="1:13" ht="8.3000000000000007" customHeight="1" x14ac:dyDescent="0.3"/>
    <row r="2" spans="1:13" ht="13.55" customHeight="1" thickBot="1" x14ac:dyDescent="0.35">
      <c r="A2" s="209" t="s">
        <v>160</v>
      </c>
      <c r="B2" s="210"/>
      <c r="C2" s="210"/>
      <c r="D2" s="211"/>
      <c r="E2" s="211"/>
      <c r="F2" s="211"/>
      <c r="G2" s="211"/>
      <c r="H2" s="211"/>
      <c r="I2" s="211"/>
    </row>
    <row r="3" spans="1:13" s="5" customFormat="1" ht="12" customHeight="1" x14ac:dyDescent="0.3">
      <c r="A3" s="212" t="s">
        <v>150</v>
      </c>
      <c r="B3" s="213"/>
      <c r="C3" s="212" t="s">
        <v>151</v>
      </c>
      <c r="D3" s="207">
        <v>2008</v>
      </c>
      <c r="E3" s="208"/>
      <c r="F3" s="207">
        <v>2009</v>
      </c>
      <c r="G3" s="208"/>
      <c r="H3" s="207">
        <v>2010</v>
      </c>
      <c r="I3" s="208"/>
      <c r="M3" s="38"/>
    </row>
    <row r="4" spans="1:13" s="1" customFormat="1" ht="12" customHeight="1" x14ac:dyDescent="0.3">
      <c r="A4" s="213"/>
      <c r="B4" s="213"/>
      <c r="C4" s="214"/>
      <c r="D4" s="15" t="s">
        <v>148</v>
      </c>
      <c r="E4" s="16" t="s">
        <v>149</v>
      </c>
      <c r="F4" s="15" t="s">
        <v>148</v>
      </c>
      <c r="G4" s="16" t="s">
        <v>149</v>
      </c>
      <c r="H4" s="15" t="s">
        <v>148</v>
      </c>
      <c r="I4" s="16" t="s">
        <v>149</v>
      </c>
      <c r="M4" s="39"/>
    </row>
    <row r="5" spans="1:13" ht="12" customHeight="1" x14ac:dyDescent="0.3">
      <c r="D5" s="17"/>
      <c r="E5" s="18"/>
      <c r="F5" s="17"/>
      <c r="G5" s="18"/>
      <c r="H5" s="19"/>
      <c r="I5" s="20"/>
    </row>
    <row r="6" spans="1:13" ht="12" customHeight="1" x14ac:dyDescent="0.3">
      <c r="A6" s="1">
        <v>4150</v>
      </c>
      <c r="C6" s="4" t="s">
        <v>131</v>
      </c>
      <c r="D6" s="19">
        <v>1000</v>
      </c>
      <c r="E6" s="20">
        <v>1273</v>
      </c>
      <c r="F6" s="19">
        <v>25000</v>
      </c>
      <c r="G6" s="20">
        <v>1036.23</v>
      </c>
      <c r="H6" s="19">
        <v>500</v>
      </c>
      <c r="I6" s="41">
        <v>492</v>
      </c>
    </row>
    <row r="7" spans="1:13" ht="12" customHeight="1" x14ac:dyDescent="0.3">
      <c r="A7" s="1">
        <v>4170</v>
      </c>
      <c r="C7" s="4" t="s">
        <v>157</v>
      </c>
      <c r="D7" s="19">
        <v>6000</v>
      </c>
      <c r="E7" s="20">
        <v>36603</v>
      </c>
      <c r="F7" s="19">
        <v>32300</v>
      </c>
      <c r="G7" s="20">
        <v>15837</v>
      </c>
      <c r="H7" s="19">
        <v>14000</v>
      </c>
      <c r="I7" s="47">
        <v>24555</v>
      </c>
    </row>
    <row r="8" spans="1:13" ht="12" customHeight="1" x14ac:dyDescent="0.3">
      <c r="A8" s="1">
        <v>4190</v>
      </c>
      <c r="C8" s="4" t="s">
        <v>168</v>
      </c>
      <c r="D8" s="19"/>
      <c r="E8" s="20"/>
      <c r="F8" s="19"/>
      <c r="G8" s="20">
        <v>-25</v>
      </c>
      <c r="H8" s="19"/>
      <c r="I8" s="41">
        <v>0</v>
      </c>
    </row>
    <row r="9" spans="1:13" ht="12" customHeight="1" x14ac:dyDescent="0.3">
      <c r="A9" s="1">
        <v>5000</v>
      </c>
      <c r="C9" s="5" t="s">
        <v>132</v>
      </c>
      <c r="D9" s="21"/>
      <c r="E9" s="22"/>
      <c r="F9" s="21"/>
      <c r="G9" s="22"/>
      <c r="H9" s="19">
        <v>15000</v>
      </c>
      <c r="I9" s="41"/>
    </row>
    <row r="10" spans="1:13" ht="12" customHeight="1" x14ac:dyDescent="0.3">
      <c r="C10" s="5" t="s">
        <v>174</v>
      </c>
      <c r="D10" s="21"/>
      <c r="E10" s="22"/>
      <c r="F10" s="21"/>
      <c r="G10" s="22"/>
      <c r="H10" s="19">
        <v>-49561</v>
      </c>
      <c r="I10" s="41"/>
    </row>
    <row r="11" spans="1:13" ht="12" customHeight="1" x14ac:dyDescent="0.3">
      <c r="C11" s="5" t="s">
        <v>177</v>
      </c>
      <c r="D11" s="21"/>
      <c r="E11" s="22"/>
      <c r="F11" s="21"/>
      <c r="G11" s="22"/>
      <c r="H11" s="19"/>
      <c r="I11" s="41"/>
    </row>
    <row r="12" spans="1:13" ht="12" customHeight="1" x14ac:dyDescent="0.3">
      <c r="A12" s="1">
        <v>5010</v>
      </c>
      <c r="C12" s="4" t="s">
        <v>133</v>
      </c>
      <c r="D12" s="19">
        <f>3210*257</f>
        <v>824970</v>
      </c>
      <c r="E12" s="20">
        <v>784248</v>
      </c>
      <c r="F12" s="19">
        <f>3246*280</f>
        <v>908880</v>
      </c>
      <c r="G12" s="20">
        <v>901979.17</v>
      </c>
      <c r="H12" s="19">
        <f>284*3290</f>
        <v>934360</v>
      </c>
      <c r="I12" s="47">
        <v>811505</v>
      </c>
    </row>
    <row r="13" spans="1:13" ht="12" customHeight="1" x14ac:dyDescent="0.3">
      <c r="A13" s="1">
        <v>5020</v>
      </c>
      <c r="C13" s="4" t="s">
        <v>167</v>
      </c>
      <c r="D13" s="19">
        <f>100*257</f>
        <v>25700</v>
      </c>
      <c r="E13" s="20">
        <v>17941</v>
      </c>
      <c r="F13" s="19">
        <f>141*280</f>
        <v>39480</v>
      </c>
      <c r="G13" s="20">
        <v>26637.07</v>
      </c>
      <c r="H13" s="19">
        <f>284*91</f>
        <v>25844</v>
      </c>
      <c r="I13" s="47">
        <v>12536</v>
      </c>
    </row>
    <row r="14" spans="1:13" ht="12" customHeight="1" x14ac:dyDescent="0.3">
      <c r="A14" s="1">
        <v>5030</v>
      </c>
      <c r="C14" s="4" t="s">
        <v>166</v>
      </c>
      <c r="D14" s="19">
        <f>48*64.25</f>
        <v>3084</v>
      </c>
      <c r="E14" s="20">
        <v>3566</v>
      </c>
      <c r="F14" s="19">
        <f>76*70</f>
        <v>5320</v>
      </c>
      <c r="G14" s="20">
        <v>1376.48</v>
      </c>
      <c r="H14" s="19">
        <f>71*33</f>
        <v>2343</v>
      </c>
      <c r="I14" s="41">
        <v>213</v>
      </c>
    </row>
    <row r="15" spans="1:13" ht="12" customHeight="1" x14ac:dyDescent="0.3">
      <c r="A15" s="1">
        <v>5040</v>
      </c>
      <c r="C15" s="4" t="s">
        <v>134</v>
      </c>
      <c r="D15" s="19"/>
      <c r="E15" s="20"/>
      <c r="F15" s="19"/>
      <c r="G15" s="20"/>
      <c r="H15" s="19"/>
      <c r="I15" s="41"/>
    </row>
    <row r="16" spans="1:13" ht="12" customHeight="1" x14ac:dyDescent="0.3">
      <c r="B16" s="2">
        <v>5041</v>
      </c>
      <c r="C16" s="4" t="s">
        <v>135</v>
      </c>
      <c r="D16" s="19">
        <v>500</v>
      </c>
      <c r="E16" s="20">
        <v>1242</v>
      </c>
      <c r="F16" s="19">
        <v>500</v>
      </c>
      <c r="G16" s="20">
        <v>253.32</v>
      </c>
      <c r="H16" s="19">
        <v>500</v>
      </c>
      <c r="I16" s="41">
        <v>129</v>
      </c>
    </row>
    <row r="17" spans="1:9" ht="12" customHeight="1" x14ac:dyDescent="0.3">
      <c r="B17" s="2">
        <v>5042</v>
      </c>
      <c r="C17" s="4" t="s">
        <v>136</v>
      </c>
      <c r="D17" s="19">
        <v>3500</v>
      </c>
      <c r="E17" s="20">
        <v>8500</v>
      </c>
      <c r="F17" s="19">
        <v>3500</v>
      </c>
      <c r="G17" s="20">
        <v>5838.48</v>
      </c>
      <c r="H17" s="19">
        <v>2500</v>
      </c>
      <c r="I17" s="41">
        <v>4025</v>
      </c>
    </row>
    <row r="18" spans="1:9" ht="12" customHeight="1" x14ac:dyDescent="0.3">
      <c r="A18" s="1">
        <v>5050</v>
      </c>
      <c r="C18" s="4" t="s">
        <v>137</v>
      </c>
      <c r="D18" s="19">
        <v>1500</v>
      </c>
      <c r="E18" s="20"/>
      <c r="F18" s="19">
        <v>1500</v>
      </c>
      <c r="G18" s="20">
        <v>4027.23</v>
      </c>
      <c r="H18" s="19">
        <v>1500</v>
      </c>
      <c r="I18" s="41">
        <v>2532</v>
      </c>
    </row>
    <row r="19" spans="1:9" ht="12" customHeight="1" x14ac:dyDescent="0.3">
      <c r="A19" s="1">
        <v>5060</v>
      </c>
      <c r="C19" s="4" t="s">
        <v>138</v>
      </c>
      <c r="D19" s="19"/>
      <c r="E19" s="20"/>
      <c r="F19" s="19"/>
      <c r="G19" s="20"/>
      <c r="H19" s="19"/>
      <c r="I19" s="41"/>
    </row>
    <row r="20" spans="1:9" ht="12" customHeight="1" x14ac:dyDescent="0.3">
      <c r="B20" s="2">
        <v>5063</v>
      </c>
      <c r="C20" s="4" t="s">
        <v>139</v>
      </c>
      <c r="D20" s="19">
        <v>2800</v>
      </c>
      <c r="E20" s="20">
        <v>4620</v>
      </c>
      <c r="F20" s="19">
        <v>2900</v>
      </c>
      <c r="G20" s="20">
        <v>1490</v>
      </c>
      <c r="H20" s="19">
        <v>2000</v>
      </c>
      <c r="I20" s="47">
        <v>1970</v>
      </c>
    </row>
    <row r="21" spans="1:9" ht="12" customHeight="1" x14ac:dyDescent="0.3">
      <c r="B21" s="2">
        <v>5065</v>
      </c>
      <c r="C21" s="4" t="s">
        <v>140</v>
      </c>
      <c r="D21" s="19">
        <v>1800</v>
      </c>
      <c r="E21" s="20"/>
      <c r="F21" s="19">
        <v>1700</v>
      </c>
      <c r="G21" s="20">
        <v>2113.5</v>
      </c>
      <c r="H21" s="19">
        <v>1000</v>
      </c>
      <c r="I21" s="47">
        <v>2141</v>
      </c>
    </row>
    <row r="22" spans="1:9" ht="12" customHeight="1" x14ac:dyDescent="0.3">
      <c r="B22" s="2">
        <v>5066</v>
      </c>
      <c r="C22" s="4" t="s">
        <v>141</v>
      </c>
      <c r="D22" s="19">
        <v>0</v>
      </c>
      <c r="E22" s="20"/>
      <c r="F22" s="19">
        <v>0</v>
      </c>
      <c r="G22" s="20">
        <v>2160</v>
      </c>
      <c r="H22" s="19">
        <v>1000</v>
      </c>
      <c r="I22" s="47">
        <v>3110</v>
      </c>
    </row>
    <row r="23" spans="1:9" ht="12" customHeight="1" x14ac:dyDescent="0.3">
      <c r="A23" s="1">
        <v>5070</v>
      </c>
      <c r="C23" s="4" t="s">
        <v>169</v>
      </c>
      <c r="D23" s="19">
        <v>0</v>
      </c>
      <c r="E23" s="20"/>
      <c r="F23" s="19">
        <v>0</v>
      </c>
      <c r="G23" s="20">
        <v>6600</v>
      </c>
      <c r="H23" s="19">
        <v>2000</v>
      </c>
      <c r="I23" s="41">
        <v>0</v>
      </c>
    </row>
    <row r="24" spans="1:9" ht="12" customHeight="1" x14ac:dyDescent="0.3">
      <c r="A24" s="1">
        <v>5080</v>
      </c>
      <c r="C24" s="4" t="s">
        <v>142</v>
      </c>
      <c r="D24" s="19"/>
      <c r="E24" s="20"/>
      <c r="F24" s="19"/>
      <c r="G24" s="20"/>
      <c r="H24" s="19"/>
      <c r="I24" s="41"/>
    </row>
    <row r="25" spans="1:9" ht="12" customHeight="1" x14ac:dyDescent="0.3">
      <c r="B25" s="2">
        <v>5081</v>
      </c>
      <c r="C25" s="4" t="s">
        <v>0</v>
      </c>
      <c r="D25" s="19">
        <v>12600</v>
      </c>
      <c r="E25" s="20">
        <v>18650</v>
      </c>
      <c r="F25" s="19">
        <v>18000</v>
      </c>
      <c r="G25" s="20">
        <v>16500</v>
      </c>
      <c r="H25" s="19">
        <v>17074</v>
      </c>
      <c r="I25" s="47">
        <v>9950</v>
      </c>
    </row>
    <row r="26" spans="1:9" ht="12" customHeight="1" x14ac:dyDescent="0.3">
      <c r="B26" s="2">
        <v>5083</v>
      </c>
      <c r="C26" s="4" t="s">
        <v>143</v>
      </c>
      <c r="D26" s="19">
        <v>12600</v>
      </c>
      <c r="E26" s="20">
        <v>13370</v>
      </c>
      <c r="F26" s="19">
        <v>14000</v>
      </c>
      <c r="G26" s="20">
        <v>13165.66</v>
      </c>
      <c r="H26" s="19">
        <v>13074</v>
      </c>
      <c r="I26" s="47">
        <v>6895</v>
      </c>
    </row>
    <row r="27" spans="1:9" ht="12" customHeight="1" x14ac:dyDescent="0.3">
      <c r="A27" s="1">
        <v>5100</v>
      </c>
      <c r="C27" s="5" t="s">
        <v>144</v>
      </c>
      <c r="D27" s="19">
        <v>5000</v>
      </c>
      <c r="E27" s="20">
        <v>7451</v>
      </c>
      <c r="F27" s="19">
        <v>6000</v>
      </c>
      <c r="G27" s="20">
        <v>1932</v>
      </c>
      <c r="H27" s="19">
        <v>1000</v>
      </c>
      <c r="I27" s="47">
        <v>1074</v>
      </c>
    </row>
    <row r="28" spans="1:9" ht="12" customHeight="1" x14ac:dyDescent="0.3">
      <c r="A28" s="1">
        <v>5400</v>
      </c>
      <c r="C28" s="5" t="s">
        <v>145</v>
      </c>
      <c r="D28" s="19">
        <v>5000</v>
      </c>
      <c r="E28" s="20">
        <v>6059</v>
      </c>
      <c r="F28" s="19">
        <v>6000</v>
      </c>
      <c r="G28" s="20">
        <v>5970.55</v>
      </c>
      <c r="H28" s="19">
        <v>5000</v>
      </c>
      <c r="I28" s="47">
        <v>5268</v>
      </c>
    </row>
    <row r="29" spans="1:9" ht="12" customHeight="1" x14ac:dyDescent="0.3">
      <c r="A29" s="1">
        <v>5800</v>
      </c>
      <c r="C29" s="5" t="s">
        <v>170</v>
      </c>
      <c r="D29" s="19">
        <v>24000</v>
      </c>
      <c r="E29" s="20">
        <v>27753</v>
      </c>
      <c r="F29" s="19">
        <v>28000</v>
      </c>
      <c r="G29" s="20">
        <v>26335</v>
      </c>
      <c r="H29" s="19">
        <v>18000</v>
      </c>
      <c r="I29" s="47">
        <v>19277</v>
      </c>
    </row>
    <row r="30" spans="1:9" ht="12" customHeight="1" x14ac:dyDescent="0.3">
      <c r="C30" s="5"/>
      <c r="D30" s="19"/>
      <c r="E30" s="20"/>
      <c r="F30" s="19"/>
      <c r="G30" s="20"/>
      <c r="H30" s="19"/>
      <c r="I30" s="41"/>
    </row>
    <row r="31" spans="1:9" ht="12" customHeight="1" x14ac:dyDescent="0.3">
      <c r="A31" s="1">
        <v>1101</v>
      </c>
      <c r="C31" s="5" t="s">
        <v>146</v>
      </c>
      <c r="D31" s="19">
        <v>31800</v>
      </c>
      <c r="E31" s="20">
        <v>0</v>
      </c>
      <c r="F31" s="19">
        <v>31800</v>
      </c>
      <c r="G31" s="20">
        <v>0</v>
      </c>
      <c r="H31" s="19">
        <v>0</v>
      </c>
      <c r="I31" s="41"/>
    </row>
    <row r="32" spans="1:9" ht="12" customHeight="1" thickBot="1" x14ac:dyDescent="0.35">
      <c r="C32" s="5" t="s">
        <v>147</v>
      </c>
      <c r="D32" s="23">
        <v>0</v>
      </c>
      <c r="E32" s="24"/>
      <c r="F32" s="23">
        <v>50000</v>
      </c>
      <c r="G32" s="24">
        <v>0</v>
      </c>
      <c r="H32" s="23">
        <v>0</v>
      </c>
      <c r="I32" s="41"/>
    </row>
    <row r="33" spans="1:13" ht="12" customHeight="1" thickTop="1" thickBot="1" x14ac:dyDescent="0.35">
      <c r="C33" s="6" t="s">
        <v>158</v>
      </c>
      <c r="D33" s="25">
        <f>SUM(D6:D32)</f>
        <v>961854</v>
      </c>
      <c r="E33" s="26">
        <f>SUM(E6:E32)</f>
        <v>931276</v>
      </c>
      <c r="F33" s="25">
        <f>SUM(F6:F32)</f>
        <v>1174880</v>
      </c>
      <c r="G33" s="26">
        <f>SUM(G6:G32)</f>
        <v>1033226.69</v>
      </c>
      <c r="H33" s="25">
        <f>SUM(H6:H32)</f>
        <v>1007134</v>
      </c>
      <c r="I33" s="48">
        <v>905678</v>
      </c>
    </row>
    <row r="34" spans="1:13" ht="12" customHeight="1" thickBot="1" x14ac:dyDescent="0.35">
      <c r="C34" s="6"/>
      <c r="D34" s="9"/>
      <c r="E34" s="9"/>
      <c r="F34" s="9"/>
      <c r="G34" s="9"/>
      <c r="H34" s="9"/>
      <c r="I34" s="26"/>
    </row>
    <row r="35" spans="1:13" ht="12" customHeight="1" x14ac:dyDescent="0.3">
      <c r="C35" s="6"/>
      <c r="D35" s="9"/>
      <c r="E35" s="9"/>
      <c r="F35" s="9"/>
      <c r="G35" s="9"/>
      <c r="H35" s="9"/>
    </row>
    <row r="36" spans="1:13" ht="12" customHeight="1" x14ac:dyDescent="0.3">
      <c r="C36" s="5"/>
      <c r="D36" s="9"/>
      <c r="E36" s="9"/>
      <c r="F36" s="9"/>
      <c r="G36" s="9"/>
    </row>
    <row r="37" spans="1:13" ht="12" customHeight="1" thickBot="1" x14ac:dyDescent="0.4">
      <c r="A37" s="43" t="s">
        <v>159</v>
      </c>
      <c r="B37" s="42"/>
      <c r="C37" s="42"/>
      <c r="D37" s="44"/>
      <c r="E37" s="44"/>
      <c r="F37" s="44"/>
      <c r="G37" s="44"/>
      <c r="H37" s="44"/>
      <c r="M37" s="4"/>
    </row>
    <row r="38" spans="1:13" s="5" customFormat="1" ht="12" customHeight="1" thickBot="1" x14ac:dyDescent="0.4">
      <c r="A38" s="12"/>
      <c r="B38" s="13"/>
      <c r="C38" s="14"/>
      <c r="D38" s="207">
        <v>2008</v>
      </c>
      <c r="E38" s="208"/>
      <c r="F38" s="207">
        <v>2009</v>
      </c>
      <c r="G38" s="208"/>
      <c r="H38" s="45">
        <v>2010</v>
      </c>
      <c r="I38" s="44" t="s">
        <v>183</v>
      </c>
      <c r="J38" s="49">
        <v>2011</v>
      </c>
      <c r="K38" s="36"/>
      <c r="L38" s="36"/>
    </row>
    <row r="39" spans="1:13" s="1" customFormat="1" ht="24" customHeight="1" x14ac:dyDescent="0.35">
      <c r="A39" s="205"/>
      <c r="B39" s="206"/>
      <c r="C39" s="7" t="s">
        <v>151</v>
      </c>
      <c r="D39" s="27" t="s">
        <v>148</v>
      </c>
      <c r="E39" s="28" t="s">
        <v>149</v>
      </c>
      <c r="F39" s="27" t="s">
        <v>148</v>
      </c>
      <c r="G39" s="28" t="s">
        <v>149</v>
      </c>
      <c r="H39" s="29" t="s">
        <v>175</v>
      </c>
      <c r="I39" s="46">
        <v>2010</v>
      </c>
      <c r="J39" s="50" t="s">
        <v>184</v>
      </c>
      <c r="K39" s="31"/>
      <c r="L39" s="31"/>
    </row>
    <row r="40" spans="1:13" ht="12" customHeight="1" x14ac:dyDescent="0.3">
      <c r="A40" s="1">
        <v>8110</v>
      </c>
      <c r="C40" s="5" t="s">
        <v>4</v>
      </c>
      <c r="D40" s="21"/>
      <c r="E40" s="22"/>
      <c r="F40" s="21"/>
      <c r="G40" s="22"/>
      <c r="H40" s="19"/>
      <c r="I40" s="40"/>
      <c r="J40" s="52"/>
      <c r="K40" s="32"/>
      <c r="L40" s="32"/>
      <c r="M40" s="4"/>
    </row>
    <row r="41" spans="1:13" ht="12" customHeight="1" x14ac:dyDescent="0.3">
      <c r="B41" s="2">
        <v>8110.01</v>
      </c>
      <c r="C41" s="4" t="s">
        <v>5</v>
      </c>
      <c r="D41" s="19">
        <v>200</v>
      </c>
      <c r="E41" s="20">
        <v>152</v>
      </c>
      <c r="F41" s="19">
        <v>200</v>
      </c>
      <c r="G41" s="20">
        <v>338.36</v>
      </c>
      <c r="H41" s="19">
        <v>350</v>
      </c>
      <c r="I41" s="18">
        <v>420</v>
      </c>
      <c r="J41" s="53">
        <v>500</v>
      </c>
      <c r="K41" s="34"/>
      <c r="L41" s="33"/>
      <c r="M41" s="4"/>
    </row>
    <row r="42" spans="1:13" ht="12" customHeight="1" x14ac:dyDescent="0.3">
      <c r="B42" s="2">
        <v>8110.02</v>
      </c>
      <c r="C42" s="4" t="s">
        <v>1</v>
      </c>
      <c r="D42" s="19">
        <v>400</v>
      </c>
      <c r="E42" s="20">
        <v>55</v>
      </c>
      <c r="F42" s="19">
        <v>400</v>
      </c>
      <c r="G42" s="20">
        <v>140</v>
      </c>
      <c r="H42" s="19">
        <v>500</v>
      </c>
      <c r="I42" s="20">
        <v>75</v>
      </c>
      <c r="J42" s="53">
        <v>500</v>
      </c>
      <c r="K42" s="33"/>
      <c r="L42" s="33"/>
      <c r="M42" s="4"/>
    </row>
    <row r="43" spans="1:13" ht="12" customHeight="1" x14ac:dyDescent="0.3">
      <c r="B43" s="2">
        <v>8110.03</v>
      </c>
      <c r="C43" s="4" t="s">
        <v>6</v>
      </c>
      <c r="D43" s="19">
        <v>0</v>
      </c>
      <c r="E43" s="20">
        <v>0</v>
      </c>
      <c r="F43" s="19">
        <v>0</v>
      </c>
      <c r="G43" s="20">
        <v>0</v>
      </c>
      <c r="H43" s="19">
        <v>0</v>
      </c>
      <c r="I43" s="20">
        <v>0</v>
      </c>
      <c r="J43" s="53">
        <v>0</v>
      </c>
      <c r="K43" s="33"/>
      <c r="L43" s="33"/>
      <c r="M43" s="4"/>
    </row>
    <row r="44" spans="1:13" ht="12" customHeight="1" x14ac:dyDescent="0.3">
      <c r="B44" s="2">
        <v>8110.04</v>
      </c>
      <c r="C44" s="4" t="s">
        <v>7</v>
      </c>
      <c r="D44" s="19">
        <v>0</v>
      </c>
      <c r="E44" s="20">
        <v>0</v>
      </c>
      <c r="F44" s="19">
        <v>0</v>
      </c>
      <c r="G44" s="20">
        <v>0</v>
      </c>
      <c r="H44" s="19">
        <v>0</v>
      </c>
      <c r="I44" s="20">
        <v>0</v>
      </c>
      <c r="J44" s="53">
        <v>0</v>
      </c>
      <c r="K44" s="33"/>
      <c r="L44" s="33"/>
      <c r="M44" s="4"/>
    </row>
    <row r="45" spans="1:13" ht="12" customHeight="1" x14ac:dyDescent="0.3">
      <c r="A45" s="1">
        <v>8120</v>
      </c>
      <c r="C45" s="5" t="s">
        <v>8</v>
      </c>
      <c r="D45" s="21"/>
      <c r="E45" s="22"/>
      <c r="F45" s="21"/>
      <c r="G45" s="22"/>
      <c r="H45" s="19"/>
      <c r="I45" s="20">
        <v>0</v>
      </c>
      <c r="J45" s="53">
        <v>0</v>
      </c>
      <c r="K45" s="33"/>
      <c r="L45" s="33"/>
      <c r="M45" s="4"/>
    </row>
    <row r="46" spans="1:13" ht="12" customHeight="1" x14ac:dyDescent="0.3">
      <c r="A46" s="1">
        <v>8121</v>
      </c>
      <c r="C46" s="4" t="s">
        <v>9</v>
      </c>
      <c r="D46" s="19">
        <v>120</v>
      </c>
      <c r="E46" s="20">
        <v>3081</v>
      </c>
      <c r="F46" s="19">
        <v>2300</v>
      </c>
      <c r="G46" s="20">
        <v>5121.1000000000004</v>
      </c>
      <c r="H46" s="19">
        <v>4400</v>
      </c>
      <c r="I46" s="20">
        <v>4336</v>
      </c>
      <c r="J46" s="53">
        <v>6000</v>
      </c>
      <c r="K46" s="33"/>
      <c r="L46" s="33"/>
      <c r="M46" s="4"/>
    </row>
    <row r="47" spans="1:13" ht="12" customHeight="1" x14ac:dyDescent="0.3">
      <c r="A47" s="1">
        <v>8122</v>
      </c>
      <c r="C47" s="4" t="s">
        <v>10</v>
      </c>
      <c r="D47" s="19">
        <v>1200</v>
      </c>
      <c r="E47" s="20">
        <v>824</v>
      </c>
      <c r="F47" s="19">
        <v>1000</v>
      </c>
      <c r="G47" s="20">
        <v>771.42</v>
      </c>
      <c r="H47" s="19">
        <v>775</v>
      </c>
      <c r="I47" s="20">
        <v>772</v>
      </c>
      <c r="J47" s="53">
        <v>800</v>
      </c>
      <c r="K47" s="33"/>
      <c r="L47" s="34"/>
      <c r="M47" s="4"/>
    </row>
    <row r="48" spans="1:13" ht="12" customHeight="1" x14ac:dyDescent="0.3">
      <c r="A48" s="1">
        <v>8123</v>
      </c>
      <c r="C48" s="4" t="s">
        <v>11</v>
      </c>
      <c r="D48" s="19">
        <v>600</v>
      </c>
      <c r="E48" s="20">
        <v>600</v>
      </c>
      <c r="F48" s="19">
        <v>600</v>
      </c>
      <c r="G48" s="20">
        <v>600</v>
      </c>
      <c r="H48" s="19">
        <v>600</v>
      </c>
      <c r="I48" s="20">
        <v>400</v>
      </c>
      <c r="J48" s="53">
        <v>600</v>
      </c>
      <c r="K48" s="33"/>
      <c r="L48" s="33"/>
      <c r="M48" s="4"/>
    </row>
    <row r="49" spans="1:13" ht="12" customHeight="1" x14ac:dyDescent="0.3">
      <c r="A49" s="1">
        <v>8124</v>
      </c>
      <c r="C49" s="4" t="s">
        <v>12</v>
      </c>
      <c r="D49" s="19">
        <v>13500</v>
      </c>
      <c r="E49" s="20">
        <v>14700</v>
      </c>
      <c r="F49" s="19">
        <v>14700</v>
      </c>
      <c r="G49" s="20">
        <v>14700</v>
      </c>
      <c r="H49" s="19">
        <v>14700</v>
      </c>
      <c r="I49" s="20">
        <v>14700</v>
      </c>
      <c r="J49" s="53">
        <v>15000</v>
      </c>
      <c r="K49" s="33"/>
      <c r="L49" s="33"/>
      <c r="M49" s="4"/>
    </row>
    <row r="50" spans="1:13" ht="12" customHeight="1" x14ac:dyDescent="0.3">
      <c r="A50" s="1">
        <v>8125</v>
      </c>
      <c r="C50" s="4" t="s">
        <v>13</v>
      </c>
      <c r="D50" s="19"/>
      <c r="E50" s="20"/>
      <c r="F50" s="19"/>
      <c r="G50" s="20"/>
      <c r="H50" s="19"/>
      <c r="I50" s="20"/>
      <c r="J50" s="53"/>
      <c r="K50" s="33"/>
      <c r="L50" s="33"/>
      <c r="M50" s="4"/>
    </row>
    <row r="51" spans="1:13" ht="12" customHeight="1" x14ac:dyDescent="0.3">
      <c r="B51" s="2">
        <v>8125.01</v>
      </c>
      <c r="C51" s="4" t="s">
        <v>14</v>
      </c>
      <c r="D51" s="19">
        <v>250</v>
      </c>
      <c r="E51" s="20">
        <v>-1474</v>
      </c>
      <c r="F51" s="19">
        <v>500</v>
      </c>
      <c r="G51" s="20">
        <v>-354.67</v>
      </c>
      <c r="H51" s="19">
        <v>500</v>
      </c>
      <c r="I51" s="20">
        <v>0</v>
      </c>
      <c r="J51" s="53">
        <v>500</v>
      </c>
      <c r="K51" s="33"/>
      <c r="L51" s="33"/>
      <c r="M51" s="4"/>
    </row>
    <row r="52" spans="1:13" ht="12" customHeight="1" x14ac:dyDescent="0.3">
      <c r="B52" s="2">
        <v>8125.02</v>
      </c>
      <c r="C52" s="4" t="s">
        <v>15</v>
      </c>
      <c r="D52" s="19">
        <v>3000</v>
      </c>
      <c r="E52" s="20">
        <v>3730</v>
      </c>
      <c r="F52" s="19">
        <v>2000</v>
      </c>
      <c r="G52" s="20">
        <v>11659.26</v>
      </c>
      <c r="H52" s="19">
        <v>7000</v>
      </c>
      <c r="I52" s="20">
        <v>10855</v>
      </c>
      <c r="J52" s="53">
        <v>12000</v>
      </c>
      <c r="K52" s="34"/>
      <c r="L52" s="34"/>
      <c r="M52" s="4"/>
    </row>
    <row r="53" spans="1:13" ht="12" customHeight="1" x14ac:dyDescent="0.3">
      <c r="B53" s="2">
        <v>8125.03</v>
      </c>
      <c r="C53" s="4" t="s">
        <v>16</v>
      </c>
      <c r="D53" s="19">
        <v>3500</v>
      </c>
      <c r="E53" s="20">
        <v>3334</v>
      </c>
      <c r="F53" s="19">
        <v>3500</v>
      </c>
      <c r="G53" s="20">
        <v>3360.76</v>
      </c>
      <c r="H53" s="19">
        <v>3500</v>
      </c>
      <c r="I53" s="20">
        <v>3300</v>
      </c>
      <c r="J53" s="53">
        <v>4000</v>
      </c>
      <c r="K53" s="33"/>
      <c r="L53" s="33"/>
      <c r="M53" s="4"/>
    </row>
    <row r="54" spans="1:13" ht="12" customHeight="1" x14ac:dyDescent="0.3">
      <c r="B54" s="2">
        <v>8125.04</v>
      </c>
      <c r="C54" s="4" t="s">
        <v>17</v>
      </c>
      <c r="D54" s="19">
        <v>5000</v>
      </c>
      <c r="E54" s="20">
        <v>0</v>
      </c>
      <c r="F54" s="19">
        <v>2500</v>
      </c>
      <c r="G54" s="20">
        <v>0</v>
      </c>
      <c r="H54" s="19">
        <v>1000</v>
      </c>
      <c r="I54" s="20">
        <v>0</v>
      </c>
      <c r="J54" s="53">
        <v>0</v>
      </c>
      <c r="K54" s="34"/>
      <c r="L54" s="33"/>
      <c r="M54" s="4"/>
    </row>
    <row r="55" spans="1:13" ht="12" customHeight="1" x14ac:dyDescent="0.3">
      <c r="A55" s="1">
        <v>8126</v>
      </c>
      <c r="C55" s="4" t="s">
        <v>18</v>
      </c>
      <c r="D55" s="19"/>
      <c r="E55" s="20"/>
      <c r="F55" s="19"/>
      <c r="G55" s="20"/>
      <c r="H55" s="19"/>
      <c r="I55" s="20">
        <v>0</v>
      </c>
      <c r="J55" s="53"/>
      <c r="K55" s="33"/>
      <c r="L55" s="33"/>
      <c r="M55" s="4"/>
    </row>
    <row r="56" spans="1:13" ht="12" customHeight="1" x14ac:dyDescent="0.3">
      <c r="B56" s="2">
        <v>8126.01</v>
      </c>
      <c r="C56" s="4" t="s">
        <v>19</v>
      </c>
      <c r="D56" s="19">
        <v>6100</v>
      </c>
      <c r="E56" s="20">
        <v>3265</v>
      </c>
      <c r="F56" s="19">
        <v>6100</v>
      </c>
      <c r="G56" s="20">
        <v>8774.1200000000008</v>
      </c>
      <c r="H56" s="19">
        <v>8000</v>
      </c>
      <c r="I56" s="20">
        <v>5288</v>
      </c>
      <c r="J56" s="53">
        <v>8000</v>
      </c>
      <c r="K56" s="34"/>
      <c r="L56" s="34"/>
      <c r="M56" s="4"/>
    </row>
    <row r="57" spans="1:13" ht="12" customHeight="1" x14ac:dyDescent="0.3">
      <c r="B57" s="2">
        <v>8126.02</v>
      </c>
      <c r="C57" s="4" t="s">
        <v>20</v>
      </c>
      <c r="D57" s="19">
        <v>6000</v>
      </c>
      <c r="E57" s="20">
        <v>3550</v>
      </c>
      <c r="F57" s="19">
        <v>4000</v>
      </c>
      <c r="G57" s="20">
        <v>728.65</v>
      </c>
      <c r="H57" s="19">
        <v>1000</v>
      </c>
      <c r="I57" s="20">
        <v>282</v>
      </c>
      <c r="J57" s="53">
        <v>600</v>
      </c>
      <c r="K57" s="33"/>
      <c r="L57" s="33"/>
      <c r="M57" s="4"/>
    </row>
    <row r="58" spans="1:13" ht="12" customHeight="1" x14ac:dyDescent="0.3">
      <c r="B58" s="2">
        <v>8126</v>
      </c>
      <c r="C58" s="4" t="s">
        <v>171</v>
      </c>
      <c r="D58" s="19"/>
      <c r="E58" s="20"/>
      <c r="F58" s="19">
        <v>0</v>
      </c>
      <c r="G58" s="20">
        <v>165</v>
      </c>
      <c r="H58" s="19"/>
      <c r="I58" s="20">
        <v>30</v>
      </c>
      <c r="J58" s="53">
        <v>0</v>
      </c>
      <c r="K58" s="33"/>
      <c r="L58" s="33"/>
      <c r="M58" s="4"/>
    </row>
    <row r="59" spans="1:13" ht="12" customHeight="1" x14ac:dyDescent="0.3">
      <c r="A59" s="1">
        <v>8127</v>
      </c>
      <c r="C59" s="4" t="s">
        <v>21</v>
      </c>
      <c r="D59" s="19"/>
      <c r="E59" s="20"/>
      <c r="F59" s="19"/>
      <c r="G59" s="20"/>
      <c r="H59" s="19"/>
      <c r="I59" s="20"/>
      <c r="J59" s="53"/>
      <c r="K59" s="33"/>
      <c r="L59" s="33"/>
      <c r="M59" s="4"/>
    </row>
    <row r="60" spans="1:13" ht="12" customHeight="1" x14ac:dyDescent="0.3">
      <c r="B60" s="2">
        <v>8127.01</v>
      </c>
      <c r="C60" s="4" t="s">
        <v>19</v>
      </c>
      <c r="D60" s="19">
        <v>3500</v>
      </c>
      <c r="E60" s="20">
        <v>4508</v>
      </c>
      <c r="F60" s="19">
        <v>3500</v>
      </c>
      <c r="G60" s="20">
        <v>3369.18</v>
      </c>
      <c r="H60" s="19">
        <v>3500</v>
      </c>
      <c r="I60" s="20">
        <v>2405</v>
      </c>
      <c r="J60" s="53">
        <v>3000</v>
      </c>
      <c r="K60" s="34"/>
      <c r="L60" s="34"/>
      <c r="M60" s="4"/>
    </row>
    <row r="61" spans="1:13" ht="12" customHeight="1" x14ac:dyDescent="0.3">
      <c r="B61" s="2">
        <v>8127.02</v>
      </c>
      <c r="C61" s="4" t="s">
        <v>20</v>
      </c>
      <c r="D61" s="19">
        <v>8500</v>
      </c>
      <c r="E61" s="20">
        <v>9686</v>
      </c>
      <c r="F61" s="19">
        <v>8040</v>
      </c>
      <c r="G61" s="20">
        <v>9489.0400000000009</v>
      </c>
      <c r="H61" s="19">
        <v>300</v>
      </c>
      <c r="I61" s="20">
        <v>155</v>
      </c>
      <c r="J61" s="53">
        <v>300</v>
      </c>
      <c r="K61" s="33"/>
      <c r="L61" s="33"/>
      <c r="M61" s="4"/>
    </row>
    <row r="62" spans="1:13" ht="12" customHeight="1" x14ac:dyDescent="0.3">
      <c r="A62" s="1">
        <v>8128</v>
      </c>
      <c r="C62" s="4" t="s">
        <v>22</v>
      </c>
      <c r="D62" s="19">
        <v>160000</v>
      </c>
      <c r="E62" s="20">
        <v>160000</v>
      </c>
      <c r="F62" s="19">
        <v>160000</v>
      </c>
      <c r="G62" s="20">
        <v>122353.98</v>
      </c>
      <c r="H62" s="19">
        <v>168000</v>
      </c>
      <c r="I62" s="20">
        <v>78693</v>
      </c>
      <c r="J62" s="53">
        <v>161000</v>
      </c>
      <c r="K62" s="33"/>
      <c r="L62" s="34"/>
      <c r="M62" s="4"/>
    </row>
    <row r="63" spans="1:13" ht="12" customHeight="1" x14ac:dyDescent="0.3">
      <c r="A63" s="1">
        <v>8130</v>
      </c>
      <c r="C63" s="5" t="s">
        <v>23</v>
      </c>
      <c r="D63" s="21"/>
      <c r="E63" s="22"/>
      <c r="F63" s="21"/>
      <c r="G63" s="22"/>
      <c r="H63" s="19"/>
      <c r="I63" s="20"/>
      <c r="J63" s="53"/>
      <c r="K63" s="33"/>
      <c r="L63" s="33"/>
      <c r="M63" s="4"/>
    </row>
    <row r="64" spans="1:13" ht="12" customHeight="1" x14ac:dyDescent="0.3">
      <c r="A64" s="1">
        <v>8131</v>
      </c>
      <c r="C64" s="4" t="s">
        <v>2</v>
      </c>
      <c r="D64" s="19"/>
      <c r="E64" s="20"/>
      <c r="F64" s="19"/>
      <c r="G64" s="20"/>
      <c r="H64" s="19"/>
      <c r="I64" s="20"/>
      <c r="J64" s="53"/>
      <c r="K64" s="33"/>
      <c r="L64" s="33"/>
      <c r="M64" s="4"/>
    </row>
    <row r="65" spans="1:13" ht="12" customHeight="1" x14ac:dyDescent="0.3">
      <c r="B65" s="2">
        <v>8131.01</v>
      </c>
      <c r="C65" s="4" t="s">
        <v>24</v>
      </c>
      <c r="D65" s="19">
        <v>27000</v>
      </c>
      <c r="E65" s="20">
        <v>33086</v>
      </c>
      <c r="F65" s="19">
        <v>39200</v>
      </c>
      <c r="G65" s="20">
        <v>34024.03</v>
      </c>
      <c r="H65" s="19">
        <v>38000</v>
      </c>
      <c r="I65" s="20">
        <v>22178</v>
      </c>
      <c r="J65" s="53">
        <v>33000</v>
      </c>
      <c r="K65" s="33"/>
      <c r="L65" s="34"/>
      <c r="M65" s="4"/>
    </row>
    <row r="66" spans="1:13" ht="12" customHeight="1" x14ac:dyDescent="0.3">
      <c r="B66" s="2">
        <v>8131.02</v>
      </c>
      <c r="C66" s="4" t="s">
        <v>25</v>
      </c>
      <c r="D66" s="19">
        <v>16500</v>
      </c>
      <c r="E66" s="20">
        <v>12460</v>
      </c>
      <c r="F66" s="19">
        <v>16500</v>
      </c>
      <c r="G66" s="20">
        <v>14902.64</v>
      </c>
      <c r="H66" s="19">
        <v>16000</v>
      </c>
      <c r="I66" s="20">
        <v>8869</v>
      </c>
      <c r="J66" s="53">
        <v>16000</v>
      </c>
      <c r="K66" s="33"/>
      <c r="L66" s="34"/>
      <c r="M66" s="4"/>
    </row>
    <row r="67" spans="1:13" ht="12" customHeight="1" x14ac:dyDescent="0.3">
      <c r="B67" s="2">
        <v>8131.03</v>
      </c>
      <c r="C67" s="4" t="s">
        <v>26</v>
      </c>
      <c r="D67" s="19">
        <v>6600</v>
      </c>
      <c r="E67" s="20">
        <v>6748</v>
      </c>
      <c r="F67" s="19">
        <v>7000</v>
      </c>
      <c r="G67" s="20">
        <v>7067.13</v>
      </c>
      <c r="H67" s="19">
        <v>7000</v>
      </c>
      <c r="I67" s="20">
        <v>4469</v>
      </c>
      <c r="J67" s="53">
        <v>7300</v>
      </c>
      <c r="K67" s="33"/>
      <c r="L67" s="33"/>
      <c r="M67" s="4"/>
    </row>
    <row r="68" spans="1:13" ht="12" customHeight="1" x14ac:dyDescent="0.3">
      <c r="A68" s="1">
        <v>8140</v>
      </c>
      <c r="C68" s="5" t="s">
        <v>27</v>
      </c>
      <c r="D68" s="21"/>
      <c r="E68" s="22"/>
      <c r="F68" s="21"/>
      <c r="G68" s="22"/>
      <c r="H68" s="19"/>
      <c r="I68" s="20"/>
      <c r="J68" s="53"/>
      <c r="K68" s="33"/>
      <c r="L68" s="33"/>
      <c r="M68" s="4"/>
    </row>
    <row r="69" spans="1:13" ht="12" customHeight="1" x14ac:dyDescent="0.3">
      <c r="B69" s="2">
        <v>8140.01</v>
      </c>
      <c r="C69" s="4" t="s">
        <v>28</v>
      </c>
      <c r="D69" s="19">
        <v>30500</v>
      </c>
      <c r="E69" s="20">
        <v>29368</v>
      </c>
      <c r="F69" s="19">
        <v>31254</v>
      </c>
      <c r="G69" s="20">
        <v>31132.92</v>
      </c>
      <c r="H69" s="19">
        <v>33000</v>
      </c>
      <c r="I69" s="20">
        <v>32812</v>
      </c>
      <c r="J69" s="53">
        <v>34000</v>
      </c>
      <c r="K69" s="33"/>
      <c r="L69" s="34"/>
      <c r="M69" s="4"/>
    </row>
    <row r="70" spans="1:13" ht="12" customHeight="1" x14ac:dyDescent="0.3">
      <c r="B70" s="2">
        <v>8140.02</v>
      </c>
      <c r="C70" s="4" t="s">
        <v>152</v>
      </c>
      <c r="D70" s="19">
        <v>4500</v>
      </c>
      <c r="E70" s="20">
        <v>6418</v>
      </c>
      <c r="F70" s="19">
        <v>6000</v>
      </c>
      <c r="G70" s="20">
        <v>7060</v>
      </c>
      <c r="H70" s="19">
        <v>7060</v>
      </c>
      <c r="I70" s="20">
        <v>7060</v>
      </c>
      <c r="J70" s="53">
        <v>7800</v>
      </c>
      <c r="K70" s="33"/>
      <c r="L70" s="34"/>
      <c r="M70" s="4"/>
    </row>
    <row r="71" spans="1:13" ht="12" customHeight="1" x14ac:dyDescent="0.3">
      <c r="B71" s="2">
        <v>8140.03</v>
      </c>
      <c r="C71" s="4" t="s">
        <v>29</v>
      </c>
      <c r="D71" s="19">
        <v>4700</v>
      </c>
      <c r="E71" s="20">
        <v>4950</v>
      </c>
      <c r="F71" s="19">
        <v>6088</v>
      </c>
      <c r="G71" s="20">
        <v>5421.19</v>
      </c>
      <c r="H71" s="19">
        <v>5700</v>
      </c>
      <c r="I71" s="20">
        <v>4958</v>
      </c>
      <c r="J71" s="53">
        <v>5500</v>
      </c>
      <c r="K71" s="34"/>
      <c r="L71" s="33"/>
      <c r="M71" s="4"/>
    </row>
    <row r="72" spans="1:13" ht="12" customHeight="1" x14ac:dyDescent="0.3">
      <c r="B72" s="2">
        <v>8140.04</v>
      </c>
      <c r="C72" s="4" t="s">
        <v>30</v>
      </c>
      <c r="D72" s="19">
        <v>1200</v>
      </c>
      <c r="E72" s="20">
        <v>231</v>
      </c>
      <c r="F72" s="19">
        <v>1200</v>
      </c>
      <c r="G72" s="20">
        <v>1049</v>
      </c>
      <c r="H72" s="19">
        <v>1100</v>
      </c>
      <c r="I72" s="20">
        <v>630</v>
      </c>
      <c r="J72" s="53">
        <v>700</v>
      </c>
      <c r="K72" s="33"/>
      <c r="L72" s="34"/>
      <c r="M72" s="4"/>
    </row>
    <row r="73" spans="1:13" ht="12" customHeight="1" x14ac:dyDescent="0.3">
      <c r="B73" s="2">
        <v>8140.05</v>
      </c>
      <c r="C73" s="4" t="s">
        <v>31</v>
      </c>
      <c r="D73" s="19">
        <v>1000</v>
      </c>
      <c r="E73" s="20">
        <v>1000</v>
      </c>
      <c r="F73" s="19">
        <v>2500</v>
      </c>
      <c r="G73" s="20">
        <v>1644.13</v>
      </c>
      <c r="H73" s="19">
        <v>2000</v>
      </c>
      <c r="I73" s="20">
        <v>41</v>
      </c>
      <c r="J73" s="53">
        <v>2000</v>
      </c>
      <c r="K73" s="33"/>
      <c r="L73" s="34"/>
      <c r="M73" s="4"/>
    </row>
    <row r="74" spans="1:13" ht="12" customHeight="1" x14ac:dyDescent="0.3">
      <c r="B74" s="2">
        <v>8140.06</v>
      </c>
      <c r="C74" s="4" t="s">
        <v>32</v>
      </c>
      <c r="D74" s="19">
        <v>24000</v>
      </c>
      <c r="E74" s="20">
        <v>27846</v>
      </c>
      <c r="F74" s="19">
        <v>28000</v>
      </c>
      <c r="G74" s="20">
        <v>30429.360000000001</v>
      </c>
      <c r="H74" s="19">
        <v>28000</v>
      </c>
      <c r="I74" s="20">
        <v>23388</v>
      </c>
      <c r="J74" s="53">
        <v>29000</v>
      </c>
      <c r="K74" s="33"/>
      <c r="L74" s="33"/>
      <c r="M74" s="4"/>
    </row>
    <row r="75" spans="1:13" ht="12" customHeight="1" x14ac:dyDescent="0.3">
      <c r="B75" s="2">
        <v>8140.07</v>
      </c>
      <c r="C75" s="4" t="s">
        <v>33</v>
      </c>
      <c r="D75" s="19">
        <v>0</v>
      </c>
      <c r="E75" s="20">
        <v>0</v>
      </c>
      <c r="F75" s="19">
        <v>2500</v>
      </c>
      <c r="G75" s="20">
        <v>1942</v>
      </c>
      <c r="H75" s="19">
        <v>2200</v>
      </c>
      <c r="I75" s="20">
        <v>2020</v>
      </c>
      <c r="J75" s="53">
        <v>2200</v>
      </c>
      <c r="K75" s="34"/>
      <c r="L75" s="34"/>
      <c r="M75" s="4"/>
    </row>
    <row r="76" spans="1:13" ht="12" customHeight="1" x14ac:dyDescent="0.3">
      <c r="A76" s="1">
        <v>8200</v>
      </c>
      <c r="C76" s="5" t="s">
        <v>34</v>
      </c>
      <c r="D76" s="21"/>
      <c r="E76" s="22"/>
      <c r="F76" s="21"/>
      <c r="G76" s="22"/>
      <c r="H76" s="19"/>
      <c r="I76" s="20"/>
      <c r="J76" s="53"/>
      <c r="K76" s="33"/>
      <c r="L76" s="33"/>
      <c r="M76" s="4"/>
    </row>
    <row r="77" spans="1:13" ht="12" customHeight="1" x14ac:dyDescent="0.3">
      <c r="A77" s="1">
        <v>8210</v>
      </c>
      <c r="C77" s="4" t="s">
        <v>35</v>
      </c>
      <c r="D77" s="19"/>
      <c r="E77" s="20"/>
      <c r="F77" s="19"/>
      <c r="G77" s="20"/>
      <c r="H77" s="19"/>
      <c r="I77" s="20"/>
      <c r="J77" s="53"/>
      <c r="K77" s="33"/>
      <c r="L77" s="33"/>
      <c r="M77" s="4"/>
    </row>
    <row r="78" spans="1:13" ht="12" customHeight="1" x14ac:dyDescent="0.3">
      <c r="B78" s="2">
        <v>8210.01</v>
      </c>
      <c r="C78" s="4" t="s">
        <v>172</v>
      </c>
      <c r="D78" s="19"/>
      <c r="E78" s="20"/>
      <c r="F78" s="19"/>
      <c r="G78" s="20">
        <v>532.33000000000004</v>
      </c>
      <c r="H78" s="19">
        <v>500</v>
      </c>
      <c r="I78" s="20"/>
      <c r="J78" s="53">
        <v>500</v>
      </c>
      <c r="K78" s="33"/>
      <c r="L78" s="34"/>
      <c r="M78" s="4"/>
    </row>
    <row r="79" spans="1:13" ht="12" customHeight="1" x14ac:dyDescent="0.3">
      <c r="A79" s="1">
        <v>8211</v>
      </c>
      <c r="C79" s="4" t="s">
        <v>38</v>
      </c>
      <c r="D79" s="19"/>
      <c r="E79" s="20"/>
      <c r="F79" s="19"/>
      <c r="G79" s="20"/>
      <c r="H79" s="19"/>
      <c r="I79" s="20"/>
      <c r="J79" s="53"/>
      <c r="K79" s="33"/>
      <c r="L79" s="33"/>
      <c r="M79" s="4"/>
    </row>
    <row r="80" spans="1:13" ht="12" customHeight="1" x14ac:dyDescent="0.3">
      <c r="B80" s="2">
        <v>8211.01</v>
      </c>
      <c r="C80" s="4" t="s">
        <v>36</v>
      </c>
      <c r="D80" s="19">
        <v>44800</v>
      </c>
      <c r="E80" s="20">
        <v>44887</v>
      </c>
      <c r="F80" s="19">
        <v>47040</v>
      </c>
      <c r="G80" s="20">
        <v>55190.66</v>
      </c>
      <c r="H80" s="19">
        <v>47040</v>
      </c>
      <c r="I80" s="20">
        <v>49219</v>
      </c>
      <c r="J80" s="53">
        <v>47040</v>
      </c>
      <c r="K80" s="33"/>
      <c r="L80" s="33"/>
      <c r="M80" s="4"/>
    </row>
    <row r="81" spans="1:13" ht="12" customHeight="1" x14ac:dyDescent="0.3">
      <c r="B81" s="2">
        <v>8211.02</v>
      </c>
      <c r="C81" s="4" t="s">
        <v>37</v>
      </c>
      <c r="D81" s="19">
        <v>33500</v>
      </c>
      <c r="E81" s="20">
        <v>32039</v>
      </c>
      <c r="F81" s="19">
        <v>35200</v>
      </c>
      <c r="G81" s="20">
        <v>25252.09</v>
      </c>
      <c r="H81" s="19">
        <v>33000</v>
      </c>
      <c r="I81" s="20">
        <v>27430</v>
      </c>
      <c r="J81" s="53">
        <v>34000</v>
      </c>
      <c r="K81" s="33"/>
      <c r="L81" s="33"/>
      <c r="M81" s="4"/>
    </row>
    <row r="82" spans="1:13" ht="12" customHeight="1" x14ac:dyDescent="0.3">
      <c r="A82" s="1">
        <v>8212</v>
      </c>
      <c r="C82" s="4" t="s">
        <v>39</v>
      </c>
      <c r="D82" s="19"/>
      <c r="E82" s="20"/>
      <c r="F82" s="19"/>
      <c r="G82" s="20"/>
      <c r="H82" s="19"/>
      <c r="I82" s="20"/>
      <c r="J82" s="53"/>
      <c r="K82" s="33"/>
      <c r="L82" s="33"/>
      <c r="M82" s="4"/>
    </row>
    <row r="83" spans="1:13" ht="12" customHeight="1" x14ac:dyDescent="0.3">
      <c r="B83" s="2">
        <v>8212.01</v>
      </c>
      <c r="C83" s="4" t="s">
        <v>180</v>
      </c>
      <c r="D83" s="19">
        <v>44800</v>
      </c>
      <c r="E83" s="20">
        <v>47080</v>
      </c>
      <c r="F83" s="19">
        <v>64060</v>
      </c>
      <c r="G83" s="20">
        <v>55352.35</v>
      </c>
      <c r="H83" s="19">
        <v>50980</v>
      </c>
      <c r="I83" s="20">
        <v>51995</v>
      </c>
      <c r="J83" s="53">
        <v>52980</v>
      </c>
      <c r="K83" s="34"/>
      <c r="L83" s="34"/>
      <c r="M83" s="4"/>
    </row>
    <row r="84" spans="1:13" ht="12" customHeight="1" x14ac:dyDescent="0.3">
      <c r="C84" s="4" t="s">
        <v>178</v>
      </c>
      <c r="D84" s="19"/>
      <c r="E84" s="20"/>
      <c r="F84" s="19"/>
      <c r="G84" s="20"/>
      <c r="H84" s="19"/>
      <c r="I84" s="20">
        <f>SUM(11.5*(40*52))+SUM(9.25*(20*52))</f>
        <v>33540</v>
      </c>
      <c r="J84" s="53"/>
      <c r="K84" s="33"/>
      <c r="L84" s="34"/>
      <c r="M84" s="4"/>
    </row>
    <row r="85" spans="1:13" ht="12" customHeight="1" x14ac:dyDescent="0.3">
      <c r="C85" s="4" t="s">
        <v>179</v>
      </c>
      <c r="D85" s="19"/>
      <c r="E85" s="20"/>
      <c r="F85" s="19"/>
      <c r="G85" s="20"/>
      <c r="H85" s="19"/>
      <c r="I85" s="20"/>
      <c r="J85" s="53"/>
      <c r="K85" s="33"/>
      <c r="L85" s="34"/>
      <c r="M85" s="4"/>
    </row>
    <row r="86" spans="1:13" ht="12" customHeight="1" x14ac:dyDescent="0.3">
      <c r="C86" s="4" t="s">
        <v>181</v>
      </c>
      <c r="D86" s="19"/>
      <c r="E86" s="20"/>
      <c r="F86" s="19"/>
      <c r="G86" s="20"/>
      <c r="H86" s="19"/>
      <c r="I86" s="20"/>
      <c r="J86" s="53"/>
      <c r="K86" s="33"/>
      <c r="L86" s="34"/>
      <c r="M86" s="4"/>
    </row>
    <row r="87" spans="1:13" ht="12" customHeight="1" x14ac:dyDescent="0.3">
      <c r="B87" s="2">
        <v>8212.02</v>
      </c>
      <c r="C87" s="4" t="s">
        <v>40</v>
      </c>
      <c r="D87" s="19">
        <v>20800</v>
      </c>
      <c r="E87" s="20">
        <v>21256</v>
      </c>
      <c r="F87" s="19">
        <v>21840</v>
      </c>
      <c r="G87" s="20">
        <v>24918</v>
      </c>
      <c r="H87" s="19">
        <v>29120</v>
      </c>
      <c r="I87" s="20">
        <v>26923</v>
      </c>
      <c r="J87" s="53">
        <v>30000</v>
      </c>
      <c r="K87" s="33"/>
      <c r="L87" s="33"/>
      <c r="M87" s="4"/>
    </row>
    <row r="88" spans="1:13" ht="12" customHeight="1" x14ac:dyDescent="0.3">
      <c r="B88" s="2">
        <v>8212.0300000000007</v>
      </c>
      <c r="C88" s="4" t="s">
        <v>41</v>
      </c>
      <c r="D88" s="19">
        <v>0</v>
      </c>
      <c r="E88" s="20">
        <v>18581</v>
      </c>
      <c r="F88" s="19">
        <v>8800</v>
      </c>
      <c r="G88" s="20">
        <v>0</v>
      </c>
      <c r="H88" s="19">
        <v>0</v>
      </c>
      <c r="I88" s="20"/>
      <c r="J88" s="53"/>
      <c r="K88" s="33"/>
      <c r="L88" s="33"/>
      <c r="M88" s="4"/>
    </row>
    <row r="89" spans="1:13" ht="12" customHeight="1" x14ac:dyDescent="0.3">
      <c r="B89" s="2">
        <v>8212.0400000000009</v>
      </c>
      <c r="C89" s="4" t="s">
        <v>3</v>
      </c>
      <c r="D89" s="19">
        <v>45000</v>
      </c>
      <c r="E89" s="20">
        <v>25043</v>
      </c>
      <c r="F89" s="19">
        <v>53040</v>
      </c>
      <c r="G89" s="20">
        <v>37047</v>
      </c>
      <c r="H89" s="19">
        <v>38688</v>
      </c>
      <c r="I89" s="20">
        <v>35572</v>
      </c>
      <c r="J89" s="53">
        <v>39000</v>
      </c>
      <c r="K89" s="34"/>
      <c r="L89" s="34"/>
      <c r="M89" s="4"/>
    </row>
    <row r="90" spans="1:13" ht="12" customHeight="1" x14ac:dyDescent="0.3">
      <c r="A90" s="1">
        <v>8220</v>
      </c>
      <c r="C90" s="5" t="s">
        <v>23</v>
      </c>
      <c r="D90" s="21"/>
      <c r="E90" s="22"/>
      <c r="F90" s="21"/>
      <c r="G90" s="22"/>
      <c r="H90" s="19"/>
      <c r="I90" s="20"/>
      <c r="J90" s="53"/>
      <c r="K90" s="33"/>
      <c r="L90" s="33"/>
      <c r="M90" s="4"/>
    </row>
    <row r="91" spans="1:13" ht="12" customHeight="1" x14ac:dyDescent="0.3">
      <c r="B91" s="2">
        <v>8220.01</v>
      </c>
      <c r="C91" s="4" t="s">
        <v>42</v>
      </c>
      <c r="D91" s="19">
        <v>0</v>
      </c>
      <c r="E91" s="20">
        <v>118</v>
      </c>
      <c r="F91" s="19">
        <v>350</v>
      </c>
      <c r="G91" s="20">
        <v>204.9</v>
      </c>
      <c r="H91" s="19">
        <v>250</v>
      </c>
      <c r="I91" s="20">
        <v>214</v>
      </c>
      <c r="J91" s="53">
        <v>250</v>
      </c>
      <c r="K91" s="34"/>
      <c r="L91" s="34"/>
      <c r="M91" s="4"/>
    </row>
    <row r="92" spans="1:13" ht="12" customHeight="1" x14ac:dyDescent="0.3">
      <c r="B92" s="2">
        <v>8220.02</v>
      </c>
      <c r="C92" s="4" t="s">
        <v>43</v>
      </c>
      <c r="D92" s="19">
        <v>10000</v>
      </c>
      <c r="E92" s="20">
        <v>0</v>
      </c>
      <c r="F92" s="19">
        <v>3000</v>
      </c>
      <c r="G92" s="20">
        <v>126.49</v>
      </c>
      <c r="H92" s="19">
        <v>500</v>
      </c>
      <c r="I92" s="20">
        <v>0</v>
      </c>
      <c r="J92" s="53">
        <v>500</v>
      </c>
      <c r="K92" s="33"/>
      <c r="L92" s="34"/>
      <c r="M92" s="4"/>
    </row>
    <row r="93" spans="1:13" ht="12" customHeight="1" x14ac:dyDescent="0.3">
      <c r="B93" s="2">
        <v>8220.0300000000007</v>
      </c>
      <c r="C93" s="4" t="s">
        <v>44</v>
      </c>
      <c r="D93" s="19">
        <v>6000</v>
      </c>
      <c r="E93" s="20">
        <v>8476</v>
      </c>
      <c r="F93" s="19">
        <v>8000</v>
      </c>
      <c r="G93" s="20">
        <v>6086.78</v>
      </c>
      <c r="H93" s="19">
        <v>6000</v>
      </c>
      <c r="I93" s="20">
        <v>3475</v>
      </c>
      <c r="J93" s="53">
        <v>6000</v>
      </c>
      <c r="K93" s="34"/>
      <c r="L93" s="34"/>
      <c r="M93" s="4"/>
    </row>
    <row r="94" spans="1:13" ht="12" customHeight="1" x14ac:dyDescent="0.3">
      <c r="B94" s="2">
        <v>8220.0400000000009</v>
      </c>
      <c r="C94" s="4" t="s">
        <v>45</v>
      </c>
      <c r="D94" s="19">
        <v>100</v>
      </c>
      <c r="E94" s="20">
        <v>0</v>
      </c>
      <c r="F94" s="19">
        <v>100</v>
      </c>
      <c r="G94" s="20">
        <v>0</v>
      </c>
      <c r="H94" s="19">
        <v>50</v>
      </c>
      <c r="I94" s="20">
        <v>91</v>
      </c>
      <c r="J94" s="53">
        <v>100</v>
      </c>
      <c r="K94" s="33"/>
      <c r="L94" s="33"/>
      <c r="M94" s="4"/>
    </row>
    <row r="95" spans="1:13" ht="12" customHeight="1" x14ac:dyDescent="0.3">
      <c r="B95" s="2">
        <v>8220.0499999999993</v>
      </c>
      <c r="C95" s="4" t="s">
        <v>46</v>
      </c>
      <c r="D95" s="19">
        <v>0</v>
      </c>
      <c r="E95" s="20">
        <v>28</v>
      </c>
      <c r="F95" s="19">
        <v>250</v>
      </c>
      <c r="G95" s="20">
        <v>197.57</v>
      </c>
      <c r="H95" s="19">
        <v>150</v>
      </c>
      <c r="I95" s="20">
        <v>50</v>
      </c>
      <c r="J95" s="53">
        <v>150</v>
      </c>
      <c r="K95" s="34"/>
      <c r="L95" s="34"/>
      <c r="M95" s="4"/>
    </row>
    <row r="96" spans="1:13" ht="12" customHeight="1" x14ac:dyDescent="0.3">
      <c r="B96" s="2">
        <v>8220.06</v>
      </c>
      <c r="C96" s="4" t="s">
        <v>47</v>
      </c>
      <c r="D96" s="19">
        <v>3500</v>
      </c>
      <c r="E96" s="20">
        <v>2634</v>
      </c>
      <c r="F96" s="19">
        <v>3500</v>
      </c>
      <c r="G96" s="20">
        <v>175</v>
      </c>
      <c r="H96" s="19">
        <v>2000</v>
      </c>
      <c r="I96" s="20">
        <v>250</v>
      </c>
      <c r="J96" s="53">
        <v>2000</v>
      </c>
      <c r="K96" s="34"/>
      <c r="L96" s="34"/>
      <c r="M96" s="4"/>
    </row>
    <row r="97" spans="1:13" ht="12" customHeight="1" x14ac:dyDescent="0.3">
      <c r="B97" s="2">
        <v>8220.07</v>
      </c>
      <c r="C97" s="4" t="s">
        <v>165</v>
      </c>
      <c r="D97" s="19">
        <v>9600</v>
      </c>
      <c r="E97" s="20">
        <v>0</v>
      </c>
      <c r="F97" s="19">
        <v>0</v>
      </c>
      <c r="G97" s="20">
        <v>0</v>
      </c>
      <c r="H97" s="19">
        <v>0</v>
      </c>
      <c r="I97" s="20">
        <v>0</v>
      </c>
      <c r="J97" s="53">
        <v>2000</v>
      </c>
      <c r="K97" s="33"/>
      <c r="L97" s="33"/>
      <c r="M97" s="4"/>
    </row>
    <row r="98" spans="1:13" ht="12" customHeight="1" x14ac:dyDescent="0.3">
      <c r="B98" s="2">
        <v>8220.08</v>
      </c>
      <c r="C98" s="4" t="s">
        <v>48</v>
      </c>
      <c r="D98" s="19">
        <v>0</v>
      </c>
      <c r="E98" s="20">
        <v>0</v>
      </c>
      <c r="F98" s="19">
        <v>0</v>
      </c>
      <c r="G98" s="20">
        <v>0</v>
      </c>
      <c r="H98" s="19">
        <v>0</v>
      </c>
      <c r="I98" s="20">
        <v>0</v>
      </c>
      <c r="J98" s="53"/>
      <c r="K98" s="33"/>
      <c r="L98" s="33"/>
      <c r="M98" s="4"/>
    </row>
    <row r="99" spans="1:13" ht="12" customHeight="1" x14ac:dyDescent="0.3">
      <c r="B99" s="2">
        <v>8220.09</v>
      </c>
      <c r="C99" s="4" t="s">
        <v>49</v>
      </c>
      <c r="D99" s="19">
        <v>4600</v>
      </c>
      <c r="E99" s="20">
        <v>3110</v>
      </c>
      <c r="F99" s="19">
        <v>3000</v>
      </c>
      <c r="G99" s="20">
        <v>4032.72</v>
      </c>
      <c r="H99" s="19">
        <v>3000</v>
      </c>
      <c r="I99" s="20">
        <v>2499</v>
      </c>
      <c r="J99" s="53">
        <v>3500</v>
      </c>
      <c r="K99" s="34"/>
      <c r="L99" s="34"/>
      <c r="M99" s="4"/>
    </row>
    <row r="100" spans="1:13" ht="12" customHeight="1" x14ac:dyDescent="0.3">
      <c r="B100" s="3">
        <v>8220.1</v>
      </c>
      <c r="C100" s="4" t="s">
        <v>50</v>
      </c>
      <c r="D100" s="19">
        <v>8200</v>
      </c>
      <c r="E100" s="20">
        <v>8856</v>
      </c>
      <c r="F100" s="19">
        <v>8200</v>
      </c>
      <c r="G100" s="20">
        <v>9864.64</v>
      </c>
      <c r="H100" s="19">
        <v>9000</v>
      </c>
      <c r="I100" s="20">
        <v>4500</v>
      </c>
      <c r="J100" s="53">
        <v>7000</v>
      </c>
      <c r="K100" s="34"/>
      <c r="L100" s="34"/>
      <c r="M100" s="4"/>
    </row>
    <row r="101" spans="1:13" ht="12" customHeight="1" x14ac:dyDescent="0.3">
      <c r="B101" s="2">
        <v>8220.11</v>
      </c>
      <c r="C101" s="4" t="s">
        <v>51</v>
      </c>
      <c r="D101" s="19">
        <v>1500</v>
      </c>
      <c r="E101" s="20">
        <v>4203</v>
      </c>
      <c r="F101" s="19">
        <v>2000</v>
      </c>
      <c r="G101" s="20">
        <v>5004.8</v>
      </c>
      <c r="H101" s="19">
        <v>3000</v>
      </c>
      <c r="I101" s="20">
        <v>2590</v>
      </c>
      <c r="J101" s="53">
        <v>3800</v>
      </c>
      <c r="K101" s="33"/>
      <c r="L101" s="34"/>
      <c r="M101" s="4"/>
    </row>
    <row r="102" spans="1:13" ht="12" customHeight="1" x14ac:dyDescent="0.3">
      <c r="B102" s="2">
        <v>8220.1200000000008</v>
      </c>
      <c r="C102" s="4" t="s">
        <v>52</v>
      </c>
      <c r="D102" s="19">
        <v>1300</v>
      </c>
      <c r="E102" s="20">
        <v>9939</v>
      </c>
      <c r="F102" s="19">
        <v>2000</v>
      </c>
      <c r="G102" s="20">
        <v>5322.65</v>
      </c>
      <c r="H102" s="19">
        <v>3000</v>
      </c>
      <c r="I102" s="20">
        <v>2330</v>
      </c>
      <c r="J102" s="53">
        <v>3100</v>
      </c>
      <c r="K102" s="34"/>
      <c r="L102" s="33"/>
      <c r="M102" s="4"/>
    </row>
    <row r="103" spans="1:13" ht="12" customHeight="1" x14ac:dyDescent="0.3">
      <c r="B103" s="2">
        <v>8220.1299999999992</v>
      </c>
      <c r="C103" s="4" t="s">
        <v>53</v>
      </c>
      <c r="D103" s="19">
        <v>2000</v>
      </c>
      <c r="E103" s="20">
        <v>422</v>
      </c>
      <c r="F103" s="19">
        <v>500</v>
      </c>
      <c r="G103" s="20">
        <v>193.82</v>
      </c>
      <c r="H103" s="19">
        <v>1000</v>
      </c>
      <c r="I103" s="20">
        <v>377</v>
      </c>
      <c r="J103" s="53">
        <v>600</v>
      </c>
      <c r="K103" s="34"/>
      <c r="L103" s="34"/>
      <c r="M103" s="4"/>
    </row>
    <row r="104" spans="1:13" ht="12" customHeight="1" x14ac:dyDescent="0.3">
      <c r="B104" s="2">
        <v>8220.14</v>
      </c>
      <c r="C104" s="4" t="s">
        <v>54</v>
      </c>
      <c r="D104" s="19">
        <v>1000</v>
      </c>
      <c r="E104" s="20">
        <v>0</v>
      </c>
      <c r="F104" s="19">
        <v>0</v>
      </c>
      <c r="G104" s="20">
        <v>380.08</v>
      </c>
      <c r="H104" s="19">
        <v>500</v>
      </c>
      <c r="I104" s="20">
        <v>969</v>
      </c>
      <c r="J104" s="53">
        <v>1300</v>
      </c>
      <c r="K104" s="33"/>
      <c r="L104" s="33"/>
      <c r="M104" s="4"/>
    </row>
    <row r="105" spans="1:13" ht="12" customHeight="1" x14ac:dyDescent="0.3">
      <c r="B105" s="2">
        <v>8220.15</v>
      </c>
      <c r="C105" s="4" t="s">
        <v>55</v>
      </c>
      <c r="D105" s="19">
        <v>1800</v>
      </c>
      <c r="E105" s="20">
        <v>1500</v>
      </c>
      <c r="F105" s="19">
        <v>1200</v>
      </c>
      <c r="G105" s="20">
        <v>300</v>
      </c>
      <c r="H105" s="19">
        <v>2800</v>
      </c>
      <c r="I105" s="20">
        <v>1536</v>
      </c>
      <c r="J105" s="53">
        <v>2200</v>
      </c>
      <c r="K105" s="33"/>
      <c r="L105" s="33"/>
      <c r="M105" s="4"/>
    </row>
    <row r="106" spans="1:13" ht="12" customHeight="1" x14ac:dyDescent="0.3">
      <c r="A106" s="1">
        <v>8221</v>
      </c>
      <c r="C106" s="4" t="s">
        <v>56</v>
      </c>
      <c r="D106" s="19"/>
      <c r="E106" s="20"/>
      <c r="F106" s="19"/>
      <c r="G106" s="20"/>
      <c r="H106" s="19"/>
      <c r="I106" s="20"/>
      <c r="J106" s="53"/>
      <c r="K106" s="33"/>
      <c r="L106" s="33"/>
      <c r="M106" s="4"/>
    </row>
    <row r="107" spans="1:13" ht="12" customHeight="1" x14ac:dyDescent="0.3">
      <c r="B107" s="2">
        <v>8221.01</v>
      </c>
      <c r="C107" s="4" t="s">
        <v>163</v>
      </c>
      <c r="D107" s="19">
        <v>13500</v>
      </c>
      <c r="E107" s="20">
        <v>15360</v>
      </c>
      <c r="F107" s="19">
        <v>15500</v>
      </c>
      <c r="G107" s="20">
        <v>18986.5</v>
      </c>
      <c r="H107" s="19">
        <v>17643</v>
      </c>
      <c r="I107" s="20">
        <v>10431</v>
      </c>
      <c r="J107" s="53">
        <v>14000</v>
      </c>
      <c r="K107" s="34"/>
      <c r="L107" s="34"/>
      <c r="M107" s="4"/>
    </row>
    <row r="108" spans="1:13" ht="12" customHeight="1" x14ac:dyDescent="0.3">
      <c r="B108" s="2">
        <v>8221.02</v>
      </c>
      <c r="C108" s="4" t="s">
        <v>164</v>
      </c>
      <c r="D108" s="19">
        <v>3000</v>
      </c>
      <c r="E108" s="20">
        <v>11475</v>
      </c>
      <c r="F108" s="19">
        <v>2000</v>
      </c>
      <c r="G108" s="20">
        <v>6356.25</v>
      </c>
      <c r="H108" s="19">
        <v>500</v>
      </c>
      <c r="I108" s="20">
        <v>4325</v>
      </c>
      <c r="J108" s="53">
        <v>6000</v>
      </c>
      <c r="K108" s="33"/>
      <c r="L108" s="33"/>
      <c r="M108" s="4"/>
    </row>
    <row r="109" spans="1:13" ht="12" customHeight="1" x14ac:dyDescent="0.3">
      <c r="B109" s="2">
        <v>8221.0300000000007</v>
      </c>
      <c r="C109" s="4" t="s">
        <v>57</v>
      </c>
      <c r="D109" s="19">
        <v>0</v>
      </c>
      <c r="E109" s="20">
        <v>1304</v>
      </c>
      <c r="F109" s="19">
        <v>3000</v>
      </c>
      <c r="G109" s="20">
        <v>4051.13</v>
      </c>
      <c r="H109" s="19">
        <v>500</v>
      </c>
      <c r="I109" s="20">
        <v>2435</v>
      </c>
      <c r="J109" s="53">
        <v>3000</v>
      </c>
      <c r="K109" s="33"/>
      <c r="L109" s="33"/>
      <c r="M109" s="4"/>
    </row>
    <row r="110" spans="1:13" ht="12" customHeight="1" x14ac:dyDescent="0.3">
      <c r="A110" s="1">
        <v>8230</v>
      </c>
      <c r="C110" s="5" t="s">
        <v>58</v>
      </c>
      <c r="D110" s="21"/>
      <c r="E110" s="22"/>
      <c r="F110" s="21"/>
      <c r="G110" s="22"/>
      <c r="H110" s="19"/>
      <c r="I110" s="20"/>
      <c r="J110" s="53"/>
      <c r="K110" s="33"/>
      <c r="L110" s="33"/>
      <c r="M110" s="4"/>
    </row>
    <row r="111" spans="1:13" ht="12" customHeight="1" x14ac:dyDescent="0.3">
      <c r="B111" s="2">
        <v>8230.01</v>
      </c>
      <c r="C111" s="4" t="s">
        <v>59</v>
      </c>
      <c r="D111" s="19">
        <v>1000</v>
      </c>
      <c r="E111" s="20">
        <v>2619</v>
      </c>
      <c r="F111" s="19">
        <v>2400</v>
      </c>
      <c r="G111" s="20">
        <v>2500.92</v>
      </c>
      <c r="H111" s="19">
        <v>2400</v>
      </c>
      <c r="I111" s="20">
        <v>2062</v>
      </c>
      <c r="J111" s="53">
        <v>2886</v>
      </c>
      <c r="K111" s="33"/>
      <c r="L111" s="33"/>
      <c r="M111" s="4"/>
    </row>
    <row r="112" spans="1:13" ht="12" customHeight="1" x14ac:dyDescent="0.3">
      <c r="B112" s="2">
        <v>8230.02</v>
      </c>
      <c r="C112" s="4" t="s">
        <v>60</v>
      </c>
      <c r="D112" s="19">
        <v>6000</v>
      </c>
      <c r="E112" s="20">
        <v>53642</v>
      </c>
      <c r="F112" s="19">
        <v>60000</v>
      </c>
      <c r="G112" s="20">
        <v>47841</v>
      </c>
      <c r="H112" s="19">
        <v>60000</v>
      </c>
      <c r="I112" s="20">
        <v>33425</v>
      </c>
      <c r="J112" s="53">
        <v>60000</v>
      </c>
      <c r="K112" s="33"/>
      <c r="L112" s="33"/>
      <c r="M112" s="4"/>
    </row>
    <row r="113" spans="1:13" ht="12" customHeight="1" x14ac:dyDescent="0.3">
      <c r="B113" s="2">
        <v>8230.0300000000007</v>
      </c>
      <c r="C113" s="4" t="s">
        <v>153</v>
      </c>
      <c r="D113" s="19">
        <v>2000</v>
      </c>
      <c r="E113" s="20">
        <v>3111</v>
      </c>
      <c r="F113" s="19">
        <v>2850</v>
      </c>
      <c r="G113" s="20">
        <v>567.16</v>
      </c>
      <c r="H113" s="19">
        <v>0</v>
      </c>
      <c r="I113" s="20">
        <v>0</v>
      </c>
      <c r="J113" s="53"/>
      <c r="K113" s="33"/>
      <c r="L113" s="33"/>
      <c r="M113" s="4"/>
    </row>
    <row r="114" spans="1:13" ht="12" customHeight="1" x14ac:dyDescent="0.3">
      <c r="B114" s="2">
        <v>8230.0400000000009</v>
      </c>
      <c r="C114" s="4" t="s">
        <v>61</v>
      </c>
      <c r="D114" s="19">
        <v>3500</v>
      </c>
      <c r="E114" s="20">
        <v>4309</v>
      </c>
      <c r="F114" s="19">
        <v>4400</v>
      </c>
      <c r="G114" s="20">
        <v>5560.04</v>
      </c>
      <c r="H114" s="19">
        <v>3120</v>
      </c>
      <c r="I114" s="20">
        <v>2221</v>
      </c>
      <c r="J114" s="53">
        <v>1500</v>
      </c>
      <c r="K114" s="33"/>
      <c r="L114" s="33"/>
      <c r="M114" s="4"/>
    </row>
    <row r="115" spans="1:13" ht="12" customHeight="1" x14ac:dyDescent="0.3">
      <c r="B115" s="2">
        <v>8230.0499999999993</v>
      </c>
      <c r="C115" s="4" t="s">
        <v>62</v>
      </c>
      <c r="D115" s="19">
        <v>4800</v>
      </c>
      <c r="E115" s="20">
        <v>4612</v>
      </c>
      <c r="F115" s="19">
        <v>4700</v>
      </c>
      <c r="G115" s="20">
        <v>4662.6000000000004</v>
      </c>
      <c r="H115" s="19">
        <v>0</v>
      </c>
      <c r="I115" s="20">
        <v>0</v>
      </c>
      <c r="J115" s="53"/>
      <c r="K115" s="33"/>
      <c r="L115" s="33"/>
      <c r="M115" s="4"/>
    </row>
    <row r="116" spans="1:13" ht="12" customHeight="1" x14ac:dyDescent="0.3">
      <c r="B116" s="2">
        <v>8230.06</v>
      </c>
      <c r="C116" s="4" t="s">
        <v>63</v>
      </c>
      <c r="D116" s="19">
        <v>30000</v>
      </c>
      <c r="E116" s="20">
        <v>28555</v>
      </c>
      <c r="F116" s="19">
        <v>28000</v>
      </c>
      <c r="G116" s="20">
        <v>48915.87</v>
      </c>
      <c r="H116" s="19">
        <v>28000</v>
      </c>
      <c r="I116" s="20">
        <v>17180</v>
      </c>
      <c r="J116" s="53">
        <v>28000</v>
      </c>
      <c r="K116" s="33"/>
      <c r="L116" s="33"/>
      <c r="M116" s="4"/>
    </row>
    <row r="117" spans="1:13" ht="12" customHeight="1" x14ac:dyDescent="0.3">
      <c r="B117" s="2">
        <v>8230.07</v>
      </c>
      <c r="C117" s="4" t="s">
        <v>64</v>
      </c>
      <c r="D117" s="19">
        <v>0</v>
      </c>
      <c r="E117" s="20">
        <v>131</v>
      </c>
      <c r="F117" s="19">
        <v>0</v>
      </c>
      <c r="G117" s="20"/>
      <c r="H117" s="19">
        <v>0</v>
      </c>
      <c r="I117" s="20">
        <v>0</v>
      </c>
      <c r="J117" s="53"/>
      <c r="K117" s="33"/>
      <c r="L117" s="33"/>
      <c r="M117" s="4"/>
    </row>
    <row r="118" spans="1:13" ht="12" customHeight="1" x14ac:dyDescent="0.3">
      <c r="B118" s="2">
        <v>8230.08</v>
      </c>
      <c r="C118" s="4" t="s">
        <v>162</v>
      </c>
      <c r="D118" s="19">
        <v>2000</v>
      </c>
      <c r="E118" s="20">
        <v>6273</v>
      </c>
      <c r="F118" s="19">
        <v>1000</v>
      </c>
      <c r="G118" s="20">
        <v>6349.6</v>
      </c>
      <c r="H118" s="19">
        <v>2700</v>
      </c>
      <c r="I118" s="20">
        <v>3630</v>
      </c>
      <c r="J118" s="53">
        <v>5200</v>
      </c>
      <c r="K118" s="33"/>
      <c r="L118" s="33"/>
      <c r="M118" s="4"/>
    </row>
    <row r="119" spans="1:13" ht="12" customHeight="1" x14ac:dyDescent="0.3">
      <c r="B119" s="2">
        <v>8230.09</v>
      </c>
      <c r="C119" s="4" t="s">
        <v>65</v>
      </c>
      <c r="D119" s="19">
        <v>9800</v>
      </c>
      <c r="E119" s="20">
        <v>9842</v>
      </c>
      <c r="F119" s="19">
        <v>12000</v>
      </c>
      <c r="G119" s="20">
        <v>11339.31</v>
      </c>
      <c r="H119" s="19">
        <v>11300</v>
      </c>
      <c r="I119" s="20">
        <v>7750</v>
      </c>
      <c r="J119" s="53">
        <v>12000</v>
      </c>
      <c r="K119" s="33"/>
      <c r="L119" s="33"/>
      <c r="M119" s="4"/>
    </row>
    <row r="120" spans="1:13" ht="12" customHeight="1" x14ac:dyDescent="0.3">
      <c r="B120" s="3">
        <v>8230.1</v>
      </c>
      <c r="C120" s="4" t="s">
        <v>66</v>
      </c>
      <c r="D120" s="19">
        <v>1000</v>
      </c>
      <c r="E120" s="20">
        <v>843</v>
      </c>
      <c r="F120" s="19">
        <v>1100</v>
      </c>
      <c r="G120" s="20">
        <v>1473.45</v>
      </c>
      <c r="H120" s="19">
        <v>1300</v>
      </c>
      <c r="I120" s="20">
        <v>730</v>
      </c>
      <c r="J120" s="53">
        <v>1300</v>
      </c>
      <c r="K120" s="33"/>
      <c r="L120" s="33"/>
      <c r="M120" s="4"/>
    </row>
    <row r="121" spans="1:13" ht="12" customHeight="1" x14ac:dyDescent="0.3">
      <c r="B121" s="2">
        <v>8230.11</v>
      </c>
      <c r="C121" s="4" t="s">
        <v>161</v>
      </c>
      <c r="D121" s="19">
        <v>1100</v>
      </c>
      <c r="E121" s="20">
        <v>1193</v>
      </c>
      <c r="F121" s="19">
        <v>1100</v>
      </c>
      <c r="G121" s="20">
        <v>365</v>
      </c>
      <c r="H121" s="19">
        <v>1100</v>
      </c>
      <c r="I121" s="20">
        <v>2200</v>
      </c>
      <c r="J121" s="53">
        <v>3000</v>
      </c>
      <c r="K121" s="33"/>
      <c r="L121" s="34"/>
      <c r="M121" s="4"/>
    </row>
    <row r="122" spans="1:13" ht="12" customHeight="1" x14ac:dyDescent="0.3">
      <c r="A122" s="1">
        <v>8300</v>
      </c>
      <c r="C122" s="5" t="s">
        <v>67</v>
      </c>
      <c r="D122" s="21"/>
      <c r="E122" s="22"/>
      <c r="F122" s="21"/>
      <c r="G122" s="22"/>
      <c r="H122" s="19"/>
      <c r="I122" s="20"/>
      <c r="J122" s="53"/>
      <c r="K122" s="33"/>
      <c r="L122" s="33"/>
      <c r="M122" s="4"/>
    </row>
    <row r="123" spans="1:13" ht="12" customHeight="1" x14ac:dyDescent="0.3">
      <c r="A123" s="1">
        <v>8310</v>
      </c>
      <c r="C123" s="4" t="s">
        <v>35</v>
      </c>
      <c r="D123" s="19"/>
      <c r="E123" s="20"/>
      <c r="F123" s="19"/>
      <c r="G123" s="20"/>
      <c r="H123" s="19"/>
      <c r="I123" s="20"/>
      <c r="J123" s="53"/>
      <c r="K123" s="33"/>
      <c r="L123" s="33"/>
      <c r="M123" s="4"/>
    </row>
    <row r="124" spans="1:13" ht="12" customHeight="1" x14ac:dyDescent="0.3">
      <c r="A124" s="1">
        <v>8311</v>
      </c>
      <c r="C124" s="4" t="s">
        <v>68</v>
      </c>
      <c r="D124" s="19">
        <v>22880</v>
      </c>
      <c r="E124" s="20">
        <v>19295</v>
      </c>
      <c r="F124" s="19">
        <v>26500</v>
      </c>
      <c r="G124" s="20">
        <v>25885.46</v>
      </c>
      <c r="H124" s="19">
        <v>29120</v>
      </c>
      <c r="I124" s="20">
        <v>25372</v>
      </c>
      <c r="J124" s="53">
        <v>30000</v>
      </c>
      <c r="K124" s="33"/>
      <c r="L124" s="33"/>
      <c r="M124" s="4"/>
    </row>
    <row r="125" spans="1:13" ht="12" customHeight="1" x14ac:dyDescent="0.3">
      <c r="A125" s="1">
        <v>8312</v>
      </c>
      <c r="C125" s="4" t="s">
        <v>69</v>
      </c>
      <c r="D125" s="19">
        <v>0</v>
      </c>
      <c r="E125" s="20">
        <v>0</v>
      </c>
      <c r="F125" s="19">
        <v>21000</v>
      </c>
      <c r="G125" s="20">
        <v>22452.75</v>
      </c>
      <c r="H125" s="19">
        <v>22880</v>
      </c>
      <c r="I125" s="20">
        <v>20027</v>
      </c>
      <c r="J125" s="53">
        <v>23000</v>
      </c>
      <c r="K125" s="33"/>
      <c r="L125" s="33"/>
      <c r="M125" s="4"/>
    </row>
    <row r="126" spans="1:13" ht="12" customHeight="1" x14ac:dyDescent="0.3">
      <c r="A126" s="1">
        <v>8313</v>
      </c>
      <c r="C126" s="4" t="s">
        <v>70</v>
      </c>
      <c r="D126" s="19">
        <v>55680</v>
      </c>
      <c r="E126" s="20">
        <v>30712</v>
      </c>
      <c r="F126" s="19">
        <v>19472</v>
      </c>
      <c r="G126" s="20">
        <v>34658.04</v>
      </c>
      <c r="H126" s="19">
        <v>20800</v>
      </c>
      <c r="I126" s="20">
        <v>17632</v>
      </c>
      <c r="J126" s="53">
        <v>20800</v>
      </c>
      <c r="K126" s="33"/>
      <c r="L126" s="33"/>
      <c r="M126" s="4"/>
    </row>
    <row r="127" spans="1:13" ht="12" customHeight="1" x14ac:dyDescent="0.3">
      <c r="A127" s="1">
        <v>8314</v>
      </c>
      <c r="C127" s="4" t="s">
        <v>71</v>
      </c>
      <c r="D127" s="19">
        <v>7200</v>
      </c>
      <c r="E127" s="20">
        <v>6972</v>
      </c>
      <c r="F127" s="19">
        <v>8000</v>
      </c>
      <c r="G127" s="20">
        <v>1856.8</v>
      </c>
      <c r="H127" s="19">
        <v>2000</v>
      </c>
      <c r="I127" s="20">
        <v>0</v>
      </c>
      <c r="J127" s="53">
        <v>2000</v>
      </c>
      <c r="K127" s="34"/>
      <c r="L127" s="34"/>
      <c r="M127" s="4"/>
    </row>
    <row r="128" spans="1:13" ht="12" customHeight="1" x14ac:dyDescent="0.3">
      <c r="A128" s="1">
        <v>8320</v>
      </c>
      <c r="C128" s="4" t="s">
        <v>23</v>
      </c>
      <c r="D128" s="19"/>
      <c r="E128" s="20"/>
      <c r="F128" s="19"/>
      <c r="G128" s="20"/>
      <c r="H128" s="19"/>
      <c r="I128" s="20"/>
      <c r="J128" s="53"/>
      <c r="K128" s="33"/>
      <c r="L128" s="33"/>
      <c r="M128" s="4"/>
    </row>
    <row r="129" spans="2:13" ht="12" customHeight="1" x14ac:dyDescent="0.3">
      <c r="B129" s="2">
        <v>8320.01</v>
      </c>
      <c r="C129" s="4" t="s">
        <v>72</v>
      </c>
      <c r="D129" s="19">
        <v>1000</v>
      </c>
      <c r="E129" s="20">
        <v>1864</v>
      </c>
      <c r="F129" s="19">
        <v>2000</v>
      </c>
      <c r="G129" s="20">
        <v>577.11</v>
      </c>
      <c r="H129" s="19">
        <v>1500</v>
      </c>
      <c r="I129" s="20">
        <v>492</v>
      </c>
      <c r="J129" s="53">
        <v>1500</v>
      </c>
      <c r="K129" s="34"/>
      <c r="L129" s="34"/>
      <c r="M129" s="4"/>
    </row>
    <row r="130" spans="2:13" ht="12" customHeight="1" x14ac:dyDescent="0.3">
      <c r="B130" s="2">
        <v>8320.02</v>
      </c>
      <c r="C130" s="4" t="s">
        <v>73</v>
      </c>
      <c r="D130" s="19">
        <v>2000</v>
      </c>
      <c r="E130" s="20">
        <v>1180</v>
      </c>
      <c r="F130" s="19">
        <v>2000</v>
      </c>
      <c r="G130" s="20">
        <v>611.34</v>
      </c>
      <c r="H130" s="19">
        <v>1000</v>
      </c>
      <c r="I130" s="20">
        <v>450</v>
      </c>
      <c r="J130" s="53">
        <v>1000</v>
      </c>
      <c r="K130" s="34"/>
      <c r="L130" s="34"/>
      <c r="M130" s="4"/>
    </row>
    <row r="131" spans="2:13" ht="12" customHeight="1" x14ac:dyDescent="0.3">
      <c r="B131" s="2">
        <v>8320.0300000000007</v>
      </c>
      <c r="C131" s="4" t="s">
        <v>74</v>
      </c>
      <c r="D131" s="19">
        <v>1000</v>
      </c>
      <c r="E131" s="20">
        <v>4966</v>
      </c>
      <c r="F131" s="19">
        <v>2000</v>
      </c>
      <c r="G131" s="20">
        <v>1444.31</v>
      </c>
      <c r="H131" s="19">
        <v>3000</v>
      </c>
      <c r="I131" s="20">
        <v>150</v>
      </c>
      <c r="J131" s="53">
        <v>3000</v>
      </c>
      <c r="K131" s="34"/>
      <c r="L131" s="34"/>
      <c r="M131" s="4"/>
    </row>
    <row r="132" spans="2:13" ht="12" customHeight="1" x14ac:dyDescent="0.3">
      <c r="B132" s="2">
        <v>8320.0400000000009</v>
      </c>
      <c r="C132" s="4" t="s">
        <v>75</v>
      </c>
      <c r="D132" s="19">
        <v>1000</v>
      </c>
      <c r="E132" s="20">
        <v>1924</v>
      </c>
      <c r="F132" s="19">
        <v>2000</v>
      </c>
      <c r="G132" s="20">
        <v>6260.8</v>
      </c>
      <c r="H132" s="19">
        <v>5000</v>
      </c>
      <c r="I132" s="20">
        <v>1800</v>
      </c>
      <c r="J132" s="53">
        <v>3000</v>
      </c>
      <c r="K132" s="33"/>
      <c r="L132" s="33"/>
      <c r="M132" s="4"/>
    </row>
    <row r="133" spans="2:13" ht="12" customHeight="1" x14ac:dyDescent="0.3">
      <c r="B133" s="2">
        <v>8320.0499999999993</v>
      </c>
      <c r="C133" s="4" t="s">
        <v>76</v>
      </c>
      <c r="D133" s="19">
        <v>500</v>
      </c>
      <c r="E133" s="20">
        <v>317</v>
      </c>
      <c r="F133" s="19">
        <v>500</v>
      </c>
      <c r="G133" s="20">
        <v>184.51</v>
      </c>
      <c r="H133" s="19">
        <v>300</v>
      </c>
      <c r="I133" s="20">
        <v>0</v>
      </c>
      <c r="J133" s="53">
        <v>300</v>
      </c>
      <c r="K133" s="34"/>
      <c r="L133" s="34"/>
      <c r="M133" s="4"/>
    </row>
    <row r="134" spans="2:13" ht="12" customHeight="1" x14ac:dyDescent="0.3">
      <c r="B134" s="2">
        <v>8320.06</v>
      </c>
      <c r="C134" s="4" t="s">
        <v>77</v>
      </c>
      <c r="D134" s="19">
        <v>250</v>
      </c>
      <c r="E134" s="20">
        <v>211</v>
      </c>
      <c r="F134" s="19">
        <v>500</v>
      </c>
      <c r="G134" s="20">
        <v>1703.95</v>
      </c>
      <c r="H134" s="19">
        <v>500</v>
      </c>
      <c r="I134" s="20">
        <v>215</v>
      </c>
      <c r="J134" s="53">
        <v>500</v>
      </c>
      <c r="K134" s="33"/>
      <c r="L134" s="33"/>
      <c r="M134" s="4"/>
    </row>
    <row r="135" spans="2:13" ht="12" customHeight="1" x14ac:dyDescent="0.3">
      <c r="B135" s="2">
        <v>8320.07</v>
      </c>
      <c r="C135" s="4" t="s">
        <v>78</v>
      </c>
      <c r="D135" s="19">
        <v>5600</v>
      </c>
      <c r="E135" s="20">
        <v>4198</v>
      </c>
      <c r="F135" s="19">
        <v>3000</v>
      </c>
      <c r="G135" s="20">
        <v>1439.29</v>
      </c>
      <c r="H135" s="19">
        <v>3000</v>
      </c>
      <c r="I135" s="20">
        <v>720</v>
      </c>
      <c r="J135" s="53">
        <v>2000</v>
      </c>
      <c r="K135" s="34"/>
      <c r="L135" s="33"/>
      <c r="M135" s="4"/>
    </row>
    <row r="136" spans="2:13" ht="12" customHeight="1" x14ac:dyDescent="0.3">
      <c r="B136" s="2">
        <v>8320.08</v>
      </c>
      <c r="C136" s="4" t="s">
        <v>79</v>
      </c>
      <c r="D136" s="19">
        <v>500</v>
      </c>
      <c r="E136" s="20">
        <v>266</v>
      </c>
      <c r="F136" s="19">
        <v>500</v>
      </c>
      <c r="G136" s="20">
        <v>1430.26</v>
      </c>
      <c r="H136" s="19">
        <v>1000</v>
      </c>
      <c r="I136" s="20">
        <v>110</v>
      </c>
      <c r="J136" s="53">
        <v>500</v>
      </c>
      <c r="K136" s="33"/>
      <c r="L136" s="33"/>
      <c r="M136" s="4"/>
    </row>
    <row r="137" spans="2:13" ht="12" customHeight="1" x14ac:dyDescent="0.3">
      <c r="B137" s="2">
        <v>8320.09</v>
      </c>
      <c r="C137" s="4" t="s">
        <v>80</v>
      </c>
      <c r="D137" s="19">
        <v>2500</v>
      </c>
      <c r="E137" s="20">
        <v>69</v>
      </c>
      <c r="F137" s="19">
        <v>48000</v>
      </c>
      <c r="G137" s="20">
        <v>23346.41</v>
      </c>
      <c r="H137" s="19">
        <v>14000</v>
      </c>
      <c r="I137" s="20">
        <v>5500</v>
      </c>
      <c r="J137" s="53">
        <v>12000</v>
      </c>
      <c r="K137" s="34"/>
      <c r="L137" s="34"/>
      <c r="M137" s="4"/>
    </row>
    <row r="138" spans="2:13" ht="12" customHeight="1" x14ac:dyDescent="0.3">
      <c r="B138" s="3">
        <v>8320.1</v>
      </c>
      <c r="C138" s="4" t="s">
        <v>81</v>
      </c>
      <c r="D138" s="19">
        <v>5000</v>
      </c>
      <c r="E138" s="20">
        <v>303</v>
      </c>
      <c r="F138" s="19">
        <v>1000</v>
      </c>
      <c r="G138" s="20">
        <v>1195.5999999999999</v>
      </c>
      <c r="H138" s="19">
        <v>500</v>
      </c>
      <c r="I138" s="20">
        <v>30</v>
      </c>
      <c r="J138" s="53">
        <v>300</v>
      </c>
      <c r="K138" s="33"/>
      <c r="L138" s="33"/>
      <c r="M138" s="4"/>
    </row>
    <row r="139" spans="2:13" ht="12" customHeight="1" x14ac:dyDescent="0.3">
      <c r="B139" s="2">
        <v>8320.11</v>
      </c>
      <c r="C139" s="4" t="s">
        <v>86</v>
      </c>
      <c r="D139" s="19">
        <v>11000</v>
      </c>
      <c r="E139" s="20">
        <v>35644</v>
      </c>
      <c r="F139" s="19">
        <v>2880</v>
      </c>
      <c r="G139" s="20">
        <v>1093.3599999999999</v>
      </c>
      <c r="H139" s="19">
        <v>1500</v>
      </c>
      <c r="I139" s="20">
        <v>750</v>
      </c>
      <c r="J139" s="53">
        <v>1500</v>
      </c>
      <c r="K139" s="34"/>
      <c r="L139" s="34"/>
      <c r="M139" s="4"/>
    </row>
    <row r="140" spans="2:13" ht="12" customHeight="1" x14ac:dyDescent="0.3">
      <c r="B140" s="2">
        <v>8320.1200000000008</v>
      </c>
      <c r="C140" s="4" t="s">
        <v>82</v>
      </c>
      <c r="D140" s="19">
        <v>4400</v>
      </c>
      <c r="E140" s="20">
        <v>3162</v>
      </c>
      <c r="F140" s="19">
        <v>3200</v>
      </c>
      <c r="G140" s="20">
        <v>4169.51</v>
      </c>
      <c r="H140" s="19">
        <v>3200</v>
      </c>
      <c r="I140" s="20">
        <v>2800</v>
      </c>
      <c r="J140" s="53">
        <v>3300</v>
      </c>
      <c r="K140" s="34"/>
      <c r="L140" s="33"/>
      <c r="M140" s="4"/>
    </row>
    <row r="141" spans="2:13" ht="12" customHeight="1" x14ac:dyDescent="0.3">
      <c r="B141" s="2">
        <v>8320.1299999999992</v>
      </c>
      <c r="C141" s="4" t="s">
        <v>83</v>
      </c>
      <c r="D141" s="19">
        <v>0</v>
      </c>
      <c r="E141" s="20">
        <v>0</v>
      </c>
      <c r="F141" s="19">
        <v>5400</v>
      </c>
      <c r="G141" s="20">
        <v>3886.5</v>
      </c>
      <c r="H141" s="19">
        <v>2500</v>
      </c>
      <c r="I141" s="20">
        <v>650</v>
      </c>
      <c r="J141" s="53">
        <v>2000</v>
      </c>
      <c r="K141" s="34"/>
      <c r="L141" s="34"/>
      <c r="M141" s="4"/>
    </row>
    <row r="142" spans="2:13" ht="12" customHeight="1" x14ac:dyDescent="0.3">
      <c r="B142" s="2">
        <v>8320.14</v>
      </c>
      <c r="C142" s="4" t="s">
        <v>84</v>
      </c>
      <c r="D142" s="19">
        <v>0</v>
      </c>
      <c r="E142" s="20">
        <v>881</v>
      </c>
      <c r="F142" s="19">
        <v>1500</v>
      </c>
      <c r="G142" s="20">
        <v>2026.4</v>
      </c>
      <c r="H142" s="19">
        <v>1000</v>
      </c>
      <c r="I142" s="20">
        <v>1090</v>
      </c>
      <c r="J142" s="53">
        <v>500</v>
      </c>
      <c r="K142" s="34"/>
      <c r="L142" s="33"/>
      <c r="M142" s="4"/>
    </row>
    <row r="143" spans="2:13" ht="12" customHeight="1" x14ac:dyDescent="0.3">
      <c r="B143" s="2">
        <v>8320.15</v>
      </c>
      <c r="C143" s="4" t="s">
        <v>85</v>
      </c>
      <c r="D143" s="19">
        <v>0</v>
      </c>
      <c r="E143" s="20">
        <v>556</v>
      </c>
      <c r="F143" s="19">
        <v>2500</v>
      </c>
      <c r="G143" s="20">
        <v>1179.6199999999999</v>
      </c>
      <c r="H143" s="19">
        <v>1000</v>
      </c>
      <c r="I143" s="20">
        <v>740</v>
      </c>
      <c r="J143" s="53">
        <v>1100</v>
      </c>
      <c r="K143" s="34"/>
      <c r="L143" s="34"/>
      <c r="M143" s="4"/>
    </row>
    <row r="144" spans="2:13" ht="12" customHeight="1" x14ac:dyDescent="0.3">
      <c r="B144" s="2">
        <v>8320.16</v>
      </c>
      <c r="C144" s="4" t="s">
        <v>173</v>
      </c>
      <c r="D144" s="19">
        <v>0</v>
      </c>
      <c r="E144" s="20">
        <v>0</v>
      </c>
      <c r="F144" s="19">
        <v>5616</v>
      </c>
      <c r="G144" s="20">
        <v>969.81</v>
      </c>
      <c r="H144" s="19">
        <v>5700</v>
      </c>
      <c r="I144" s="20">
        <v>775</v>
      </c>
      <c r="J144" s="53">
        <v>5700</v>
      </c>
      <c r="K144" s="33"/>
      <c r="L144" s="33"/>
      <c r="M144" s="4"/>
    </row>
    <row r="145" spans="1:13" ht="12" customHeight="1" x14ac:dyDescent="0.3">
      <c r="B145" s="2">
        <v>8320.17</v>
      </c>
      <c r="C145" s="4" t="s">
        <v>87</v>
      </c>
      <c r="D145" s="19">
        <v>0</v>
      </c>
      <c r="E145" s="20">
        <v>0</v>
      </c>
      <c r="F145" s="19">
        <v>0</v>
      </c>
      <c r="G145" s="20">
        <v>0</v>
      </c>
      <c r="H145" s="19">
        <v>2000</v>
      </c>
      <c r="I145" s="20">
        <v>210</v>
      </c>
      <c r="J145" s="53">
        <v>600</v>
      </c>
      <c r="K145" s="33"/>
      <c r="L145" s="33"/>
      <c r="M145" s="4"/>
    </row>
    <row r="146" spans="1:13" ht="12" customHeight="1" x14ac:dyDescent="0.3">
      <c r="A146" s="1">
        <v>8400</v>
      </c>
      <c r="C146" s="5" t="s">
        <v>88</v>
      </c>
      <c r="D146" s="21"/>
      <c r="E146" s="22"/>
      <c r="F146" s="21"/>
      <c r="G146" s="22"/>
      <c r="H146" s="19"/>
      <c r="I146" s="20"/>
      <c r="J146" s="53"/>
      <c r="K146" s="33"/>
      <c r="L146" s="33"/>
      <c r="M146" s="4"/>
    </row>
    <row r="147" spans="1:13" ht="12" customHeight="1" x14ac:dyDescent="0.3">
      <c r="A147" s="1">
        <v>8410</v>
      </c>
      <c r="C147" s="4" t="s">
        <v>35</v>
      </c>
      <c r="D147" s="19"/>
      <c r="E147" s="20"/>
      <c r="F147" s="19"/>
      <c r="G147" s="20"/>
      <c r="H147" s="19"/>
      <c r="I147" s="20"/>
      <c r="J147" s="53"/>
      <c r="K147" s="33"/>
      <c r="L147" s="33"/>
      <c r="M147" s="4"/>
    </row>
    <row r="148" spans="1:13" ht="12" customHeight="1" x14ac:dyDescent="0.3">
      <c r="A148" s="1">
        <v>8411</v>
      </c>
      <c r="C148" s="4" t="s">
        <v>130</v>
      </c>
      <c r="D148" s="19"/>
      <c r="E148" s="20"/>
      <c r="F148" s="19"/>
      <c r="G148" s="20"/>
      <c r="H148" s="19"/>
      <c r="I148" s="20"/>
      <c r="J148" s="53"/>
      <c r="K148" s="33"/>
      <c r="L148" s="33"/>
      <c r="M148" s="4"/>
    </row>
    <row r="149" spans="1:13" ht="12" customHeight="1" x14ac:dyDescent="0.3">
      <c r="B149" s="2">
        <v>8411.01</v>
      </c>
      <c r="C149" s="4" t="s">
        <v>89</v>
      </c>
      <c r="D149" s="19">
        <v>2000</v>
      </c>
      <c r="E149" s="20">
        <v>24510</v>
      </c>
      <c r="F149" s="19">
        <v>29120</v>
      </c>
      <c r="G149" s="20">
        <v>23232</v>
      </c>
      <c r="H149" s="19">
        <v>29120</v>
      </c>
      <c r="I149" s="20">
        <v>26438</v>
      </c>
      <c r="J149" s="53">
        <v>30000</v>
      </c>
      <c r="K149" s="33"/>
      <c r="L149" s="33"/>
      <c r="M149" s="4"/>
    </row>
    <row r="150" spans="1:13" ht="12" customHeight="1" x14ac:dyDescent="0.3">
      <c r="B150" s="2">
        <v>8411.02</v>
      </c>
      <c r="C150" s="4" t="s">
        <v>182</v>
      </c>
      <c r="D150" s="19">
        <v>7300</v>
      </c>
      <c r="E150" s="20">
        <v>16716</v>
      </c>
      <c r="F150" s="19">
        <v>39520</v>
      </c>
      <c r="G150" s="20">
        <v>10513.34</v>
      </c>
      <c r="H150" s="19">
        <v>9360</v>
      </c>
      <c r="I150" s="20">
        <v>4639</v>
      </c>
      <c r="J150" s="53">
        <v>9360</v>
      </c>
      <c r="K150" s="34"/>
      <c r="L150" s="34"/>
      <c r="M150" s="4"/>
    </row>
    <row r="151" spans="1:13" ht="12" customHeight="1" x14ac:dyDescent="0.3">
      <c r="A151" s="1">
        <v>8412</v>
      </c>
      <c r="C151" s="4" t="s">
        <v>90</v>
      </c>
      <c r="D151" s="19"/>
      <c r="E151" s="20"/>
      <c r="F151" s="19"/>
      <c r="G151" s="20"/>
      <c r="H151" s="19"/>
      <c r="I151" s="20"/>
      <c r="J151" s="53"/>
      <c r="K151" s="33"/>
      <c r="L151" s="33"/>
      <c r="M151" s="4"/>
    </row>
    <row r="152" spans="1:13" ht="12" customHeight="1" x14ac:dyDescent="0.3">
      <c r="B152" s="2">
        <v>8412.01</v>
      </c>
      <c r="C152" s="4" t="s">
        <v>91</v>
      </c>
      <c r="D152" s="19">
        <v>0</v>
      </c>
      <c r="E152" s="20">
        <v>0</v>
      </c>
      <c r="F152" s="19">
        <v>0</v>
      </c>
      <c r="G152" s="20">
        <v>3827.38</v>
      </c>
      <c r="H152" s="19">
        <v>0</v>
      </c>
      <c r="I152" s="20"/>
      <c r="J152" s="53"/>
      <c r="K152" s="33"/>
      <c r="L152" s="33"/>
      <c r="M152" s="4"/>
    </row>
    <row r="153" spans="1:13" ht="12" customHeight="1" x14ac:dyDescent="0.3">
      <c r="B153" s="2">
        <v>8412.02</v>
      </c>
      <c r="C153" s="4" t="s">
        <v>92</v>
      </c>
      <c r="D153" s="19">
        <v>4150</v>
      </c>
      <c r="E153" s="20">
        <v>4410</v>
      </c>
      <c r="F153" s="19">
        <v>4150</v>
      </c>
      <c r="G153" s="20">
        <v>5335.25</v>
      </c>
      <c r="H153" s="19">
        <v>7680</v>
      </c>
      <c r="I153" s="20">
        <v>7674</v>
      </c>
      <c r="J153" s="53">
        <v>7000</v>
      </c>
      <c r="K153" s="34"/>
      <c r="L153" s="33"/>
      <c r="M153" s="4"/>
    </row>
    <row r="154" spans="1:13" ht="12" customHeight="1" x14ac:dyDescent="0.3">
      <c r="B154" s="2">
        <v>8412.0300000000007</v>
      </c>
      <c r="C154" s="4" t="s">
        <v>93</v>
      </c>
      <c r="D154" s="19">
        <v>22600</v>
      </c>
      <c r="E154" s="20">
        <v>28583</v>
      </c>
      <c r="F154" s="19">
        <v>30600</v>
      </c>
      <c r="G154" s="20">
        <v>29357.8</v>
      </c>
      <c r="H154" s="19">
        <v>32000</v>
      </c>
      <c r="I154" s="20">
        <v>31878</v>
      </c>
      <c r="J154" s="53">
        <v>35000</v>
      </c>
      <c r="K154" s="34"/>
      <c r="L154" s="33"/>
      <c r="M154" s="4"/>
    </row>
    <row r="155" spans="1:13" ht="12" customHeight="1" x14ac:dyDescent="0.3">
      <c r="B155" s="2">
        <v>8412.0400000000009</v>
      </c>
      <c r="C155" s="4" t="s">
        <v>94</v>
      </c>
      <c r="D155" s="19">
        <v>8000</v>
      </c>
      <c r="E155" s="20">
        <v>11085</v>
      </c>
      <c r="F155" s="19">
        <v>12000</v>
      </c>
      <c r="G155" s="20">
        <v>12224.72</v>
      </c>
      <c r="H155" s="19">
        <v>12500</v>
      </c>
      <c r="I155" s="20">
        <v>12056</v>
      </c>
      <c r="J155" s="53">
        <v>15000</v>
      </c>
      <c r="K155" s="34"/>
      <c r="L155" s="33"/>
      <c r="M155" s="4"/>
    </row>
    <row r="156" spans="1:13" ht="12" customHeight="1" x14ac:dyDescent="0.3">
      <c r="B156" s="2">
        <v>8412.0499999999993</v>
      </c>
      <c r="C156" s="4" t="s">
        <v>95</v>
      </c>
      <c r="D156" s="19">
        <v>0</v>
      </c>
      <c r="E156" s="20">
        <v>6371</v>
      </c>
      <c r="F156" s="19">
        <v>8000</v>
      </c>
      <c r="G156" s="20">
        <v>5982.5</v>
      </c>
      <c r="H156" s="19">
        <v>2400</v>
      </c>
      <c r="I156" s="20">
        <v>0</v>
      </c>
      <c r="J156" s="53">
        <v>1500</v>
      </c>
      <c r="K156" s="33"/>
      <c r="L156" s="33"/>
      <c r="M156" s="4"/>
    </row>
    <row r="157" spans="1:13" ht="12" customHeight="1" x14ac:dyDescent="0.3">
      <c r="B157" s="2">
        <v>8412.06</v>
      </c>
      <c r="C157" s="4" t="s">
        <v>96</v>
      </c>
      <c r="D157" s="19">
        <v>0</v>
      </c>
      <c r="E157" s="20">
        <v>1447</v>
      </c>
      <c r="F157" s="19">
        <v>2000</v>
      </c>
      <c r="G157" s="20">
        <v>1640</v>
      </c>
      <c r="H157" s="19">
        <v>0</v>
      </c>
      <c r="I157" s="20">
        <v>0</v>
      </c>
      <c r="J157" s="53">
        <v>1500</v>
      </c>
      <c r="K157" s="33"/>
      <c r="L157" s="33"/>
      <c r="M157" s="4"/>
    </row>
    <row r="158" spans="1:13" ht="12" customHeight="1" x14ac:dyDescent="0.3">
      <c r="A158" s="1">
        <v>8420</v>
      </c>
      <c r="C158" s="4" t="s">
        <v>97</v>
      </c>
      <c r="D158" s="19"/>
      <c r="E158" s="20"/>
      <c r="F158" s="19"/>
      <c r="G158" s="20"/>
      <c r="H158" s="19"/>
      <c r="I158" s="20">
        <v>0</v>
      </c>
      <c r="J158" s="53"/>
      <c r="K158" s="33"/>
      <c r="L158" s="33"/>
      <c r="M158" s="4"/>
    </row>
    <row r="159" spans="1:13" ht="12" customHeight="1" x14ac:dyDescent="0.3">
      <c r="B159" s="2">
        <v>8420.01</v>
      </c>
      <c r="C159" s="4" t="s">
        <v>98</v>
      </c>
      <c r="D159" s="19">
        <v>5000</v>
      </c>
      <c r="E159" s="20">
        <v>1062</v>
      </c>
      <c r="F159" s="19">
        <v>3000</v>
      </c>
      <c r="G159" s="20">
        <v>411</v>
      </c>
      <c r="H159" s="19">
        <v>1000</v>
      </c>
      <c r="I159" s="20">
        <v>550</v>
      </c>
      <c r="J159" s="53">
        <v>1400</v>
      </c>
      <c r="K159" s="34"/>
      <c r="L159" s="33"/>
      <c r="M159" s="4"/>
    </row>
    <row r="160" spans="1:13" ht="12" customHeight="1" x14ac:dyDescent="0.3">
      <c r="B160" s="2">
        <v>8420.02</v>
      </c>
      <c r="C160" s="4" t="s">
        <v>154</v>
      </c>
      <c r="D160" s="19">
        <v>6000</v>
      </c>
      <c r="E160" s="20">
        <v>5022</v>
      </c>
      <c r="F160" s="19">
        <v>6000</v>
      </c>
      <c r="G160" s="20">
        <v>3959</v>
      </c>
      <c r="H160" s="19">
        <v>4000</v>
      </c>
      <c r="I160" s="20">
        <v>4000</v>
      </c>
      <c r="J160" s="53">
        <v>4500</v>
      </c>
      <c r="K160" s="34"/>
      <c r="L160" s="33"/>
      <c r="M160" s="4"/>
    </row>
    <row r="161" spans="2:13" ht="12" customHeight="1" x14ac:dyDescent="0.3">
      <c r="B161" s="2">
        <v>8420.0300000000007</v>
      </c>
      <c r="C161" s="4" t="s">
        <v>99</v>
      </c>
      <c r="D161" s="19">
        <v>1000</v>
      </c>
      <c r="E161" s="20">
        <v>50</v>
      </c>
      <c r="F161" s="19">
        <v>500</v>
      </c>
      <c r="G161" s="20">
        <v>400</v>
      </c>
      <c r="H161" s="19">
        <v>250</v>
      </c>
      <c r="I161" s="20">
        <v>0</v>
      </c>
      <c r="J161" s="53">
        <v>250</v>
      </c>
      <c r="K161" s="34"/>
      <c r="L161" s="33"/>
      <c r="M161" s="4"/>
    </row>
    <row r="162" spans="2:13" ht="12" customHeight="1" x14ac:dyDescent="0.3">
      <c r="B162" s="2">
        <v>8420.0400000000009</v>
      </c>
      <c r="C162" s="4" t="s">
        <v>100</v>
      </c>
      <c r="D162" s="19">
        <v>1000</v>
      </c>
      <c r="E162" s="20">
        <v>0</v>
      </c>
      <c r="F162" s="19">
        <v>1000</v>
      </c>
      <c r="G162" s="20">
        <v>456.89</v>
      </c>
      <c r="H162" s="19">
        <v>100</v>
      </c>
      <c r="I162" s="20">
        <v>55</v>
      </c>
      <c r="J162" s="53">
        <v>250</v>
      </c>
      <c r="K162" s="34"/>
      <c r="L162" s="33"/>
      <c r="M162" s="4"/>
    </row>
    <row r="163" spans="2:13" ht="12" customHeight="1" x14ac:dyDescent="0.3">
      <c r="B163" s="2">
        <v>8420.0499999999993</v>
      </c>
      <c r="C163" s="4" t="s">
        <v>101</v>
      </c>
      <c r="D163" s="19">
        <v>1500</v>
      </c>
      <c r="E163" s="20">
        <v>358</v>
      </c>
      <c r="F163" s="19">
        <v>0</v>
      </c>
      <c r="G163" s="20">
        <v>1020.25</v>
      </c>
      <c r="H163" s="19">
        <v>0</v>
      </c>
      <c r="I163" s="20">
        <v>0</v>
      </c>
      <c r="J163" s="53"/>
      <c r="K163" s="33"/>
      <c r="L163" s="33"/>
      <c r="M163" s="4"/>
    </row>
    <row r="164" spans="2:13" ht="12" customHeight="1" x14ac:dyDescent="0.3">
      <c r="B164" s="2">
        <v>8420.06</v>
      </c>
      <c r="C164" s="4" t="s">
        <v>102</v>
      </c>
      <c r="D164" s="19">
        <v>0</v>
      </c>
      <c r="E164" s="20">
        <v>1288</v>
      </c>
      <c r="F164" s="19">
        <v>2000</v>
      </c>
      <c r="G164" s="20">
        <v>13.88</v>
      </c>
      <c r="H164" s="19">
        <v>2000</v>
      </c>
      <c r="I164" s="20">
        <v>1086</v>
      </c>
      <c r="J164" s="53">
        <v>1900</v>
      </c>
      <c r="K164" s="34"/>
      <c r="L164" s="33"/>
      <c r="M164" s="4"/>
    </row>
    <row r="165" spans="2:13" ht="12" customHeight="1" x14ac:dyDescent="0.3">
      <c r="B165" s="2">
        <v>8420.07</v>
      </c>
      <c r="C165" s="4" t="s">
        <v>103</v>
      </c>
      <c r="D165" s="19">
        <v>0</v>
      </c>
      <c r="E165" s="20">
        <v>0</v>
      </c>
      <c r="F165" s="19">
        <v>250</v>
      </c>
      <c r="G165" s="20">
        <v>0</v>
      </c>
      <c r="H165" s="19">
        <v>250</v>
      </c>
      <c r="I165" s="20">
        <v>163</v>
      </c>
      <c r="J165" s="53">
        <v>250</v>
      </c>
      <c r="K165" s="34"/>
      <c r="L165" s="33"/>
      <c r="M165" s="4"/>
    </row>
    <row r="166" spans="2:13" ht="12" customHeight="1" x14ac:dyDescent="0.3">
      <c r="B166" s="2">
        <v>8420.08</v>
      </c>
      <c r="C166" s="4" t="s">
        <v>104</v>
      </c>
      <c r="D166" s="19">
        <v>0</v>
      </c>
      <c r="E166" s="20">
        <v>69</v>
      </c>
      <c r="F166" s="19">
        <v>100</v>
      </c>
      <c r="G166" s="20">
        <v>0</v>
      </c>
      <c r="H166" s="19">
        <v>0</v>
      </c>
      <c r="I166" s="20"/>
      <c r="J166" s="53"/>
      <c r="K166" s="33"/>
      <c r="L166" s="33"/>
      <c r="M166" s="4"/>
    </row>
    <row r="167" spans="2:13" ht="12" customHeight="1" x14ac:dyDescent="0.3">
      <c r="B167" s="2">
        <v>8420.09</v>
      </c>
      <c r="C167" s="4" t="s">
        <v>105</v>
      </c>
      <c r="D167" s="19">
        <v>0</v>
      </c>
      <c r="E167" s="20">
        <v>902</v>
      </c>
      <c r="F167" s="19">
        <v>100</v>
      </c>
      <c r="G167" s="20">
        <v>2798.6</v>
      </c>
      <c r="H167" s="19">
        <v>0</v>
      </c>
      <c r="I167" s="20">
        <v>0</v>
      </c>
      <c r="J167" s="53"/>
      <c r="K167" s="33"/>
      <c r="L167" s="33"/>
      <c r="M167" s="4"/>
    </row>
    <row r="168" spans="2:13" ht="12" customHeight="1" x14ac:dyDescent="0.3">
      <c r="B168" s="3">
        <v>8420.1</v>
      </c>
      <c r="C168" s="4" t="s">
        <v>106</v>
      </c>
      <c r="D168" s="19">
        <v>0</v>
      </c>
      <c r="E168" s="20">
        <v>0</v>
      </c>
      <c r="F168" s="19">
        <v>100</v>
      </c>
      <c r="G168" s="20">
        <v>0</v>
      </c>
      <c r="H168" s="19">
        <v>100</v>
      </c>
      <c r="I168" s="20">
        <v>66</v>
      </c>
      <c r="J168" s="53">
        <v>100</v>
      </c>
      <c r="K168" s="34"/>
      <c r="L168" s="33"/>
      <c r="M168" s="4"/>
    </row>
    <row r="169" spans="2:13" ht="12" customHeight="1" x14ac:dyDescent="0.3">
      <c r="B169" s="2">
        <v>8420.11</v>
      </c>
      <c r="C169" s="4" t="s">
        <v>107</v>
      </c>
      <c r="D169" s="19">
        <v>1000</v>
      </c>
      <c r="E169" s="20">
        <v>8521</v>
      </c>
      <c r="F169" s="19">
        <v>4620</v>
      </c>
      <c r="G169" s="20">
        <v>1959.73</v>
      </c>
      <c r="H169" s="19">
        <v>2500</v>
      </c>
      <c r="I169" s="20">
        <v>532</v>
      </c>
      <c r="J169" s="53">
        <v>2000</v>
      </c>
      <c r="K169" s="34"/>
      <c r="L169" s="33"/>
      <c r="M169" s="4"/>
    </row>
    <row r="170" spans="2:13" ht="12" customHeight="1" x14ac:dyDescent="0.3">
      <c r="B170" s="2">
        <v>8420.1200000000008</v>
      </c>
      <c r="C170" s="4" t="s">
        <v>108</v>
      </c>
      <c r="D170" s="19">
        <v>0</v>
      </c>
      <c r="E170" s="20">
        <v>0</v>
      </c>
      <c r="F170" s="19">
        <v>500</v>
      </c>
      <c r="G170" s="20">
        <v>222.04</v>
      </c>
      <c r="H170" s="19">
        <v>500</v>
      </c>
      <c r="I170" s="20">
        <v>1312</v>
      </c>
      <c r="J170" s="53">
        <v>1500</v>
      </c>
      <c r="K170" s="34"/>
      <c r="L170" s="33"/>
      <c r="M170" s="4"/>
    </row>
    <row r="171" spans="2:13" ht="12" customHeight="1" x14ac:dyDescent="0.3">
      <c r="B171" s="2">
        <v>8420.1299999999992</v>
      </c>
      <c r="C171" s="4" t="s">
        <v>53</v>
      </c>
      <c r="D171" s="19">
        <v>0</v>
      </c>
      <c r="E171" s="20">
        <v>34</v>
      </c>
      <c r="F171" s="19">
        <v>500</v>
      </c>
      <c r="G171" s="20">
        <v>514.04</v>
      </c>
      <c r="H171" s="19">
        <v>750</v>
      </c>
      <c r="I171" s="20">
        <v>390</v>
      </c>
      <c r="J171" s="53">
        <v>750</v>
      </c>
      <c r="K171" s="34"/>
      <c r="L171" s="33"/>
      <c r="M171" s="4"/>
    </row>
    <row r="172" spans="2:13" ht="12" customHeight="1" x14ac:dyDescent="0.3">
      <c r="B172" s="2">
        <v>8420.14</v>
      </c>
      <c r="C172" s="4" t="s">
        <v>109</v>
      </c>
      <c r="D172" s="19">
        <v>0</v>
      </c>
      <c r="E172" s="20">
        <v>1900</v>
      </c>
      <c r="F172" s="19">
        <v>4000</v>
      </c>
      <c r="G172" s="20">
        <v>499</v>
      </c>
      <c r="H172" s="19">
        <v>2000</v>
      </c>
      <c r="I172" s="20">
        <v>0</v>
      </c>
      <c r="J172" s="53">
        <v>2000</v>
      </c>
      <c r="K172" s="34"/>
      <c r="L172" s="33"/>
      <c r="M172" s="4"/>
    </row>
    <row r="173" spans="2:13" ht="12" customHeight="1" x14ac:dyDescent="0.3">
      <c r="B173" s="2">
        <v>8420.15</v>
      </c>
      <c r="C173" s="4" t="s">
        <v>110</v>
      </c>
      <c r="D173" s="19">
        <v>0</v>
      </c>
      <c r="E173" s="20">
        <v>462</v>
      </c>
      <c r="F173" s="19">
        <v>250</v>
      </c>
      <c r="G173" s="20">
        <v>71.069999999999993</v>
      </c>
      <c r="H173" s="19">
        <v>0</v>
      </c>
      <c r="I173" s="20">
        <v>0</v>
      </c>
      <c r="J173" s="53"/>
      <c r="K173" s="33"/>
      <c r="L173" s="33"/>
      <c r="M173" s="4"/>
    </row>
    <row r="174" spans="2:13" ht="12" customHeight="1" x14ac:dyDescent="0.3">
      <c r="B174" s="2">
        <v>8420.16</v>
      </c>
      <c r="C174" s="4" t="s">
        <v>111</v>
      </c>
      <c r="D174" s="19">
        <v>0</v>
      </c>
      <c r="E174" s="20">
        <v>0</v>
      </c>
      <c r="F174" s="19">
        <v>250</v>
      </c>
      <c r="G174" s="20">
        <v>0</v>
      </c>
      <c r="H174" s="19">
        <v>0</v>
      </c>
      <c r="I174" s="20">
        <v>0</v>
      </c>
      <c r="J174" s="53"/>
      <c r="K174" s="33"/>
      <c r="L174" s="33"/>
      <c r="M174" s="4"/>
    </row>
    <row r="175" spans="2:13" ht="12" customHeight="1" x14ac:dyDescent="0.3">
      <c r="B175" s="2">
        <v>8420.17</v>
      </c>
      <c r="C175" s="4" t="s">
        <v>112</v>
      </c>
      <c r="D175" s="19">
        <v>0</v>
      </c>
      <c r="E175" s="20">
        <v>0</v>
      </c>
      <c r="F175" s="19">
        <v>250</v>
      </c>
      <c r="G175" s="20">
        <v>0</v>
      </c>
      <c r="H175" s="19">
        <v>0</v>
      </c>
      <c r="I175" s="20">
        <v>0</v>
      </c>
      <c r="J175" s="53"/>
      <c r="K175" s="33"/>
      <c r="L175" s="33"/>
      <c r="M175" s="4"/>
    </row>
    <row r="176" spans="2:13" ht="12" customHeight="1" x14ac:dyDescent="0.3">
      <c r="B176" s="2">
        <v>8420.18</v>
      </c>
      <c r="C176" s="4" t="s">
        <v>113</v>
      </c>
      <c r="D176" s="19">
        <v>0</v>
      </c>
      <c r="E176" s="20">
        <v>0</v>
      </c>
      <c r="F176" s="19">
        <v>0</v>
      </c>
      <c r="G176" s="20">
        <v>100.01</v>
      </c>
      <c r="H176" s="19">
        <v>0</v>
      </c>
      <c r="I176" s="20">
        <v>0</v>
      </c>
      <c r="J176" s="53"/>
      <c r="K176" s="33"/>
      <c r="L176" s="33"/>
      <c r="M176" s="4"/>
    </row>
    <row r="177" spans="1:13" ht="12" customHeight="1" x14ac:dyDescent="0.3">
      <c r="A177" s="1">
        <v>8430</v>
      </c>
      <c r="C177" s="4" t="s">
        <v>114</v>
      </c>
      <c r="D177" s="19"/>
      <c r="E177" s="20"/>
      <c r="F177" s="19"/>
      <c r="G177" s="20"/>
      <c r="H177" s="19"/>
      <c r="I177" s="20">
        <v>0</v>
      </c>
      <c r="J177" s="53"/>
      <c r="K177" s="33"/>
      <c r="L177" s="33"/>
      <c r="M177" s="4"/>
    </row>
    <row r="178" spans="1:13" ht="12" customHeight="1" x14ac:dyDescent="0.3">
      <c r="B178" s="2">
        <v>8430.01</v>
      </c>
      <c r="C178" s="4" t="s">
        <v>115</v>
      </c>
      <c r="D178" s="19">
        <v>500</v>
      </c>
      <c r="E178" s="20">
        <v>0</v>
      </c>
      <c r="F178" s="19">
        <v>500</v>
      </c>
      <c r="G178" s="20">
        <v>0</v>
      </c>
      <c r="H178" s="19">
        <v>500</v>
      </c>
      <c r="I178" s="20">
        <v>325</v>
      </c>
      <c r="J178" s="53">
        <v>1500</v>
      </c>
      <c r="K178" s="33"/>
      <c r="L178" s="33"/>
      <c r="M178" s="4"/>
    </row>
    <row r="179" spans="1:13" ht="12" customHeight="1" x14ac:dyDescent="0.3">
      <c r="B179" s="2">
        <v>8430.02</v>
      </c>
      <c r="C179" s="4" t="s">
        <v>116</v>
      </c>
      <c r="D179" s="19">
        <v>500</v>
      </c>
      <c r="E179" s="20">
        <v>319</v>
      </c>
      <c r="F179" s="19">
        <v>500</v>
      </c>
      <c r="G179" s="20">
        <v>1976.79</v>
      </c>
      <c r="H179" s="19">
        <v>500</v>
      </c>
      <c r="I179" s="20">
        <v>550</v>
      </c>
      <c r="J179" s="53">
        <v>6100</v>
      </c>
      <c r="K179" s="33"/>
      <c r="L179" s="33"/>
      <c r="M179" s="4"/>
    </row>
    <row r="180" spans="1:13" ht="12" customHeight="1" x14ac:dyDescent="0.3">
      <c r="B180" s="2">
        <v>8430.0300000000007</v>
      </c>
      <c r="C180" s="4" t="s">
        <v>117</v>
      </c>
      <c r="D180" s="19">
        <v>500</v>
      </c>
      <c r="E180" s="20">
        <v>3267</v>
      </c>
      <c r="F180" s="19">
        <v>500</v>
      </c>
      <c r="G180" s="20">
        <v>0</v>
      </c>
      <c r="H180" s="19">
        <v>500</v>
      </c>
      <c r="I180" s="20">
        <v>130</v>
      </c>
      <c r="J180" s="53">
        <v>500</v>
      </c>
      <c r="K180" s="33"/>
      <c r="L180" s="33"/>
      <c r="M180" s="4"/>
    </row>
    <row r="181" spans="1:13" ht="12" customHeight="1" x14ac:dyDescent="0.3">
      <c r="B181" s="2">
        <v>8430.0400000000009</v>
      </c>
      <c r="C181" s="4" t="s">
        <v>118</v>
      </c>
      <c r="D181" s="19">
        <v>1000</v>
      </c>
      <c r="E181" s="20">
        <v>3464</v>
      </c>
      <c r="F181" s="19">
        <v>1000</v>
      </c>
      <c r="G181" s="20">
        <v>399.06</v>
      </c>
      <c r="H181" s="19">
        <v>1000</v>
      </c>
      <c r="I181" s="20">
        <v>0</v>
      </c>
      <c r="J181" s="53">
        <v>4500</v>
      </c>
      <c r="K181" s="33"/>
      <c r="L181" s="33"/>
      <c r="M181" s="4"/>
    </row>
    <row r="182" spans="1:13" ht="12" customHeight="1" x14ac:dyDescent="0.3">
      <c r="A182" s="1">
        <v>8500</v>
      </c>
      <c r="C182" s="4" t="s">
        <v>119</v>
      </c>
      <c r="D182" s="19"/>
      <c r="E182" s="20"/>
      <c r="F182" s="19"/>
      <c r="G182" s="20">
        <v>16.34</v>
      </c>
      <c r="H182" s="19">
        <v>0</v>
      </c>
      <c r="I182" s="20">
        <v>0</v>
      </c>
      <c r="J182" s="53">
        <v>0</v>
      </c>
      <c r="K182" s="33"/>
      <c r="L182" s="33"/>
      <c r="M182" s="4"/>
    </row>
    <row r="183" spans="1:13" ht="12" customHeight="1" x14ac:dyDescent="0.3">
      <c r="A183" s="1">
        <v>8510</v>
      </c>
      <c r="C183" s="4" t="s">
        <v>120</v>
      </c>
      <c r="D183" s="19">
        <v>3000</v>
      </c>
      <c r="E183" s="20">
        <v>0</v>
      </c>
      <c r="F183" s="19">
        <v>3000</v>
      </c>
      <c r="G183" s="20">
        <v>68.09</v>
      </c>
      <c r="H183" s="19">
        <v>2000</v>
      </c>
      <c r="I183" s="20">
        <v>0</v>
      </c>
      <c r="J183" s="53">
        <v>2000</v>
      </c>
      <c r="K183" s="34"/>
      <c r="L183" s="34"/>
      <c r="M183" s="4"/>
    </row>
    <row r="184" spans="1:13" ht="12" customHeight="1" x14ac:dyDescent="0.3">
      <c r="A184" s="1">
        <v>8511</v>
      </c>
      <c r="C184" s="4" t="s">
        <v>121</v>
      </c>
      <c r="D184" s="19"/>
      <c r="E184" s="20"/>
      <c r="F184" s="19"/>
      <c r="G184" s="20"/>
      <c r="H184" s="19">
        <v>0</v>
      </c>
      <c r="I184" s="20">
        <v>0</v>
      </c>
      <c r="J184" s="53"/>
      <c r="K184" s="33"/>
      <c r="L184" s="33"/>
      <c r="M184" s="4"/>
    </row>
    <row r="185" spans="1:13" ht="12" customHeight="1" x14ac:dyDescent="0.3">
      <c r="A185" s="1">
        <v>8520</v>
      </c>
      <c r="C185" s="4" t="s">
        <v>122</v>
      </c>
      <c r="D185" s="19"/>
      <c r="E185" s="20"/>
      <c r="F185" s="19"/>
      <c r="G185" s="20"/>
      <c r="H185" s="19"/>
      <c r="I185" s="20">
        <v>0</v>
      </c>
      <c r="J185" s="53"/>
      <c r="K185" s="33"/>
      <c r="L185" s="33"/>
      <c r="M185" s="4"/>
    </row>
    <row r="186" spans="1:13" ht="12" customHeight="1" x14ac:dyDescent="0.3">
      <c r="B186" s="2">
        <v>8520.01</v>
      </c>
      <c r="C186" s="4" t="s">
        <v>123</v>
      </c>
      <c r="D186" s="19">
        <v>2240</v>
      </c>
      <c r="E186" s="20">
        <v>4499</v>
      </c>
      <c r="F186" s="19">
        <v>2240</v>
      </c>
      <c r="G186" s="20">
        <v>5681.54</v>
      </c>
      <c r="H186" s="19">
        <v>9344</v>
      </c>
      <c r="I186" s="20">
        <v>2179</v>
      </c>
      <c r="J186" s="53">
        <v>9500</v>
      </c>
      <c r="K186" s="33"/>
      <c r="L186" s="33"/>
      <c r="M186" s="4"/>
    </row>
    <row r="187" spans="1:13" ht="12" customHeight="1" x14ac:dyDescent="0.3">
      <c r="B187" s="2">
        <v>8520.02</v>
      </c>
      <c r="C187" s="4" t="s">
        <v>124</v>
      </c>
      <c r="D187" s="19">
        <v>500</v>
      </c>
      <c r="E187" s="20">
        <v>0</v>
      </c>
      <c r="F187" s="19">
        <v>500</v>
      </c>
      <c r="G187" s="20">
        <v>0</v>
      </c>
      <c r="H187" s="19">
        <v>0</v>
      </c>
      <c r="I187" s="20">
        <v>0</v>
      </c>
      <c r="J187" s="53"/>
      <c r="K187" s="33"/>
      <c r="L187" s="33"/>
      <c r="M187" s="4"/>
    </row>
    <row r="188" spans="1:13" ht="12" customHeight="1" x14ac:dyDescent="0.3">
      <c r="B188" s="2">
        <v>8520.0300000000007</v>
      </c>
      <c r="C188" s="4" t="s">
        <v>125</v>
      </c>
      <c r="D188" s="19">
        <v>500</v>
      </c>
      <c r="E188" s="20">
        <v>0</v>
      </c>
      <c r="F188" s="19">
        <v>500</v>
      </c>
      <c r="G188" s="20">
        <v>0</v>
      </c>
      <c r="H188" s="19">
        <v>0</v>
      </c>
      <c r="I188" s="20">
        <v>0</v>
      </c>
      <c r="J188" s="53"/>
      <c r="K188" s="33"/>
      <c r="L188" s="33"/>
      <c r="M188" s="4"/>
    </row>
    <row r="189" spans="1:13" ht="12" customHeight="1" x14ac:dyDescent="0.3">
      <c r="B189" s="2">
        <v>8520.0400000000009</v>
      </c>
      <c r="C189" s="4" t="s">
        <v>126</v>
      </c>
      <c r="D189" s="19">
        <v>3000</v>
      </c>
      <c r="E189" s="20">
        <v>269</v>
      </c>
      <c r="F189" s="19">
        <v>3000</v>
      </c>
      <c r="G189" s="20">
        <v>-253.11</v>
      </c>
      <c r="H189" s="19">
        <v>5000</v>
      </c>
      <c r="I189" s="20">
        <v>500</v>
      </c>
      <c r="J189" s="53">
        <v>5000</v>
      </c>
      <c r="K189" s="33"/>
      <c r="L189" s="33"/>
      <c r="M189" s="4"/>
    </row>
    <row r="190" spans="1:13" ht="12" customHeight="1" x14ac:dyDescent="0.3">
      <c r="A190" s="1">
        <v>9500</v>
      </c>
      <c r="B190" s="1"/>
      <c r="C190" s="5" t="s">
        <v>127</v>
      </c>
      <c r="D190" s="21"/>
      <c r="E190" s="22"/>
      <c r="F190" s="21"/>
      <c r="G190" s="22"/>
      <c r="H190" s="19"/>
      <c r="I190" s="20"/>
      <c r="J190" s="53"/>
      <c r="K190" s="33"/>
      <c r="L190" s="33"/>
      <c r="M190" s="4"/>
    </row>
    <row r="191" spans="1:13" ht="12" customHeight="1" x14ac:dyDescent="0.3">
      <c r="A191" s="1">
        <v>9510</v>
      </c>
      <c r="B191" s="1"/>
      <c r="C191" s="4" t="s">
        <v>155</v>
      </c>
      <c r="D191" s="19">
        <v>3000</v>
      </c>
      <c r="E191" s="20">
        <v>0</v>
      </c>
      <c r="F191" s="19">
        <v>0</v>
      </c>
      <c r="G191" s="20">
        <v>0</v>
      </c>
      <c r="H191" s="19">
        <v>0</v>
      </c>
      <c r="I191" s="20">
        <v>0</v>
      </c>
      <c r="J191" s="53"/>
      <c r="K191" s="33"/>
      <c r="L191" s="33"/>
      <c r="M191" s="4"/>
    </row>
    <row r="192" spans="1:13" ht="12" customHeight="1" x14ac:dyDescent="0.3">
      <c r="A192" s="1">
        <v>9520</v>
      </c>
      <c r="C192" s="4" t="s">
        <v>128</v>
      </c>
      <c r="D192" s="19">
        <v>31800</v>
      </c>
      <c r="E192" s="20">
        <v>0</v>
      </c>
      <c r="F192" s="19">
        <v>31800</v>
      </c>
      <c r="G192" s="20">
        <v>45636.67</v>
      </c>
      <c r="H192" s="19">
        <v>33188</v>
      </c>
      <c r="I192" s="20">
        <v>29560</v>
      </c>
      <c r="J192" s="53">
        <v>33000</v>
      </c>
      <c r="K192" s="33"/>
      <c r="L192" s="34"/>
      <c r="M192" s="4"/>
    </row>
    <row r="193" spans="1:13" ht="12" customHeight="1" x14ac:dyDescent="0.3">
      <c r="C193" s="4" t="s">
        <v>176</v>
      </c>
      <c r="D193" s="19"/>
      <c r="E193" s="20"/>
      <c r="F193" s="19"/>
      <c r="G193" s="20"/>
      <c r="H193" s="19">
        <v>9000</v>
      </c>
      <c r="I193" s="20">
        <v>0</v>
      </c>
      <c r="J193" s="33">
        <v>9000</v>
      </c>
      <c r="K193" s="33"/>
      <c r="L193" s="34"/>
      <c r="M193" s="4"/>
    </row>
    <row r="194" spans="1:13" ht="12" customHeight="1" thickBot="1" x14ac:dyDescent="0.35">
      <c r="A194" s="1">
        <v>9530</v>
      </c>
      <c r="C194" s="4" t="s">
        <v>129</v>
      </c>
      <c r="D194" s="23">
        <v>10000</v>
      </c>
      <c r="E194" s="24">
        <v>0</v>
      </c>
      <c r="F194" s="23">
        <v>50000</v>
      </c>
      <c r="G194" s="24">
        <v>8194.18</v>
      </c>
      <c r="H194" s="23">
        <v>15000</v>
      </c>
      <c r="I194" s="20">
        <v>0</v>
      </c>
      <c r="J194" s="54">
        <v>15000</v>
      </c>
      <c r="K194" s="35"/>
      <c r="L194" s="35"/>
      <c r="M194" s="4"/>
    </row>
    <row r="195" spans="1:13" s="5" customFormat="1" ht="12" customHeight="1" thickTop="1" thickBot="1" x14ac:dyDescent="0.35">
      <c r="A195" s="1"/>
      <c r="B195" s="1"/>
      <c r="C195" s="6" t="s">
        <v>156</v>
      </c>
      <c r="D195" s="10">
        <f>SUM(D41:D194)</f>
        <v>880670</v>
      </c>
      <c r="E195" s="11">
        <f>SUM(E41:E194)</f>
        <v>936687</v>
      </c>
      <c r="F195" s="10">
        <f>SUM(F41:F194)</f>
        <v>1149630</v>
      </c>
      <c r="G195" s="11">
        <f>SUM(G40:G194)</f>
        <v>1007669.2000000004</v>
      </c>
      <c r="H195" s="10">
        <f>SUM(H41:H83)+SUM(H87:H194)</f>
        <v>1017368</v>
      </c>
      <c r="I195" s="24">
        <v>728141</v>
      </c>
      <c r="J195" s="51"/>
      <c r="K195" s="30"/>
      <c r="L195" s="30"/>
    </row>
    <row r="196" spans="1:13" ht="12" customHeight="1" thickBot="1" x14ac:dyDescent="0.35">
      <c r="D196" s="8"/>
      <c r="E196" s="8"/>
      <c r="F196" s="8"/>
      <c r="G196" s="8"/>
      <c r="I196" s="11"/>
      <c r="J196" s="8"/>
      <c r="K196" s="8"/>
      <c r="L196" s="8"/>
      <c r="M196" s="4"/>
    </row>
    <row r="197" spans="1:13" ht="12" customHeight="1" x14ac:dyDescent="0.3">
      <c r="D197" s="8"/>
      <c r="E197" s="8"/>
      <c r="F197" s="8"/>
      <c r="G197" s="8"/>
      <c r="I197" s="8"/>
    </row>
    <row r="198" spans="1:13" ht="12" customHeight="1" x14ac:dyDescent="0.3">
      <c r="D198" s="8"/>
      <c r="E198" s="8"/>
      <c r="F198" s="8"/>
      <c r="G198" s="8"/>
      <c r="I198" s="8"/>
    </row>
    <row r="199" spans="1:13" ht="12" customHeight="1" x14ac:dyDescent="0.3">
      <c r="D199" s="8"/>
      <c r="E199" s="8"/>
      <c r="F199" s="8"/>
      <c r="G199" s="8"/>
      <c r="I199" s="8"/>
      <c r="K199" s="5"/>
      <c r="L199" s="5"/>
      <c r="M199" s="38"/>
    </row>
    <row r="200" spans="1:13" ht="12" customHeight="1" x14ac:dyDescent="0.3">
      <c r="D200" s="8"/>
      <c r="E200" s="8"/>
      <c r="F200" s="8"/>
      <c r="G200" s="8"/>
    </row>
    <row r="201" spans="1:13" ht="12" customHeight="1" x14ac:dyDescent="0.3">
      <c r="D201" s="8"/>
      <c r="E201" s="8"/>
      <c r="F201" s="8"/>
      <c r="G201" s="8"/>
    </row>
    <row r="202" spans="1:13" ht="12" customHeight="1" x14ac:dyDescent="0.3">
      <c r="D202" s="8"/>
      <c r="E202" s="8"/>
      <c r="F202" s="8"/>
      <c r="G202" s="8"/>
      <c r="I202" s="8"/>
    </row>
    <row r="203" spans="1:13" ht="12" customHeight="1" x14ac:dyDescent="0.3">
      <c r="D203" s="8"/>
      <c r="E203" s="8"/>
      <c r="F203" s="8"/>
      <c r="G203" s="8"/>
    </row>
    <row r="204" spans="1:13" ht="12" customHeight="1" x14ac:dyDescent="0.3">
      <c r="D204" s="8"/>
      <c r="E204" s="8"/>
      <c r="F204" s="8"/>
      <c r="G204" s="8"/>
    </row>
    <row r="205" spans="1:13" ht="12" customHeight="1" x14ac:dyDescent="0.3">
      <c r="D205" s="8"/>
      <c r="E205" s="8"/>
      <c r="F205" s="8"/>
      <c r="G205" s="8"/>
    </row>
    <row r="206" spans="1:13" ht="12" customHeight="1" x14ac:dyDescent="0.3">
      <c r="D206" s="8"/>
      <c r="E206" s="8"/>
      <c r="F206" s="8"/>
      <c r="G206" s="8"/>
    </row>
    <row r="207" spans="1:13" ht="12" customHeight="1" x14ac:dyDescent="0.3">
      <c r="D207" s="8"/>
      <c r="E207" s="8"/>
      <c r="F207" s="8"/>
      <c r="G207" s="8"/>
    </row>
    <row r="208" spans="1:13" ht="12" customHeight="1" x14ac:dyDescent="0.3">
      <c r="D208" s="8"/>
      <c r="E208" s="8"/>
      <c r="F208" s="8"/>
      <c r="G208" s="8"/>
    </row>
    <row r="209" spans="4:7" ht="12" customHeight="1" x14ac:dyDescent="0.3">
      <c r="D209" s="8"/>
      <c r="E209" s="8"/>
      <c r="F209" s="8"/>
      <c r="G209" s="8"/>
    </row>
    <row r="210" spans="4:7" ht="12" customHeight="1" x14ac:dyDescent="0.3">
      <c r="D210" s="8"/>
      <c r="E210" s="8"/>
      <c r="F210" s="8"/>
      <c r="G210" s="8"/>
    </row>
    <row r="211" spans="4:7" ht="12" customHeight="1" x14ac:dyDescent="0.3">
      <c r="D211" s="8"/>
      <c r="E211" s="8"/>
      <c r="F211" s="8"/>
      <c r="G211" s="8"/>
    </row>
    <row r="212" spans="4:7" ht="12" customHeight="1" x14ac:dyDescent="0.3">
      <c r="D212" s="8"/>
      <c r="E212" s="8"/>
      <c r="F212" s="8"/>
      <c r="G212" s="8"/>
    </row>
    <row r="213" spans="4:7" ht="12" customHeight="1" x14ac:dyDescent="0.3">
      <c r="D213" s="8"/>
      <c r="E213" s="8"/>
      <c r="F213" s="8"/>
      <c r="G213" s="8"/>
    </row>
    <row r="214" spans="4:7" ht="12" customHeight="1" x14ac:dyDescent="0.3">
      <c r="D214" s="8"/>
      <c r="E214" s="8"/>
      <c r="F214" s="8"/>
      <c r="G214" s="8"/>
    </row>
    <row r="215" spans="4:7" ht="12" customHeight="1" x14ac:dyDescent="0.3">
      <c r="D215" s="8"/>
      <c r="E215" s="8"/>
      <c r="F215" s="8"/>
      <c r="G215" s="8"/>
    </row>
    <row r="216" spans="4:7" ht="12" customHeight="1" x14ac:dyDescent="0.3">
      <c r="D216" s="8"/>
      <c r="E216" s="8"/>
      <c r="F216" s="8"/>
      <c r="G216" s="8"/>
    </row>
    <row r="217" spans="4:7" ht="12" customHeight="1" x14ac:dyDescent="0.3">
      <c r="D217" s="8"/>
      <c r="E217" s="8"/>
      <c r="F217" s="8"/>
      <c r="G217" s="8"/>
    </row>
    <row r="218" spans="4:7" ht="12" customHeight="1" x14ac:dyDescent="0.3">
      <c r="D218" s="8"/>
      <c r="E218" s="8"/>
      <c r="F218" s="8"/>
      <c r="G218" s="8"/>
    </row>
    <row r="219" spans="4:7" ht="12" customHeight="1" x14ac:dyDescent="0.3">
      <c r="D219" s="8"/>
      <c r="E219" s="8"/>
      <c r="F219" s="8"/>
      <c r="G219" s="8"/>
    </row>
    <row r="220" spans="4:7" ht="12" customHeight="1" x14ac:dyDescent="0.3">
      <c r="D220" s="8"/>
      <c r="E220" s="8"/>
      <c r="F220" s="8"/>
      <c r="G220" s="8"/>
    </row>
    <row r="221" spans="4:7" ht="12" customHeight="1" x14ac:dyDescent="0.3">
      <c r="D221" s="8"/>
      <c r="E221" s="8"/>
      <c r="F221" s="8"/>
      <c r="G221" s="8"/>
    </row>
    <row r="222" spans="4:7" ht="12" customHeight="1" x14ac:dyDescent="0.3">
      <c r="D222" s="8"/>
      <c r="E222" s="8"/>
      <c r="F222" s="8"/>
      <c r="G222" s="8"/>
    </row>
    <row r="223" spans="4:7" ht="12" customHeight="1" x14ac:dyDescent="0.3">
      <c r="D223" s="8"/>
      <c r="E223" s="8"/>
      <c r="F223" s="8"/>
      <c r="G223" s="8"/>
    </row>
    <row r="224" spans="4:7" ht="12" customHeight="1" x14ac:dyDescent="0.3">
      <c r="D224" s="8"/>
      <c r="E224" s="8"/>
      <c r="F224" s="8"/>
      <c r="G224" s="8"/>
    </row>
    <row r="225" spans="4:7" ht="12" customHeight="1" x14ac:dyDescent="0.3">
      <c r="D225" s="8"/>
      <c r="E225" s="8"/>
      <c r="F225" s="8"/>
      <c r="G225" s="8"/>
    </row>
    <row r="226" spans="4:7" ht="12" customHeight="1" x14ac:dyDescent="0.3">
      <c r="D226" s="8"/>
      <c r="E226" s="8"/>
      <c r="F226" s="8"/>
      <c r="G226" s="8"/>
    </row>
    <row r="227" spans="4:7" ht="12" customHeight="1" x14ac:dyDescent="0.3">
      <c r="D227" s="8"/>
      <c r="E227" s="8"/>
      <c r="F227" s="8"/>
      <c r="G227" s="8"/>
    </row>
    <row r="228" spans="4:7" ht="12" customHeight="1" x14ac:dyDescent="0.3">
      <c r="D228" s="8"/>
      <c r="E228" s="8"/>
      <c r="F228" s="8"/>
      <c r="G228" s="8"/>
    </row>
    <row r="229" spans="4:7" ht="12" customHeight="1" x14ac:dyDescent="0.3">
      <c r="D229" s="8"/>
      <c r="E229" s="8"/>
      <c r="F229" s="8"/>
      <c r="G229" s="8"/>
    </row>
    <row r="230" spans="4:7" ht="12" customHeight="1" x14ac:dyDescent="0.3">
      <c r="D230" s="8"/>
      <c r="E230" s="8"/>
      <c r="F230" s="8"/>
      <c r="G230" s="8"/>
    </row>
    <row r="231" spans="4:7" ht="12" customHeight="1" x14ac:dyDescent="0.3">
      <c r="D231" s="8"/>
      <c r="E231" s="8"/>
      <c r="F231" s="8"/>
      <c r="G231" s="8"/>
    </row>
    <row r="232" spans="4:7" ht="12" customHeight="1" x14ac:dyDescent="0.3">
      <c r="D232" s="8"/>
      <c r="E232" s="8"/>
      <c r="F232" s="8"/>
      <c r="G232" s="8"/>
    </row>
    <row r="233" spans="4:7" ht="12" customHeight="1" x14ac:dyDescent="0.3">
      <c r="D233" s="8"/>
      <c r="E233" s="8"/>
      <c r="F233" s="8"/>
      <c r="G233" s="8"/>
    </row>
    <row r="234" spans="4:7" ht="12" customHeight="1" x14ac:dyDescent="0.3"/>
    <row r="235" spans="4:7" ht="12" customHeight="1" x14ac:dyDescent="0.3"/>
    <row r="236" spans="4:7" ht="12" customHeight="1" x14ac:dyDescent="0.3"/>
    <row r="237" spans="4:7" ht="12" customHeight="1" x14ac:dyDescent="0.3"/>
    <row r="238" spans="4:7" ht="12" customHeight="1" x14ac:dyDescent="0.3"/>
    <row r="239" spans="4:7" ht="12" customHeight="1" x14ac:dyDescent="0.3"/>
    <row r="240" spans="4:7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</sheetData>
  <mergeCells count="9">
    <mergeCell ref="A39:B39"/>
    <mergeCell ref="D38:E38"/>
    <mergeCell ref="F38:G38"/>
    <mergeCell ref="A2:I2"/>
    <mergeCell ref="F3:G3"/>
    <mergeCell ref="H3:I3"/>
    <mergeCell ref="A3:B4"/>
    <mergeCell ref="C3:C4"/>
    <mergeCell ref="D3:E3"/>
  </mergeCells>
  <phoneticPr fontId="2" type="noConversion"/>
  <pageMargins left="0.95" right="0.13" top="0.68" bottom="0.56999999999999995" header="0.28000000000000003" footer="0.16"/>
  <pageSetup orientation="landscape" horizontalDpi="0" verticalDpi="0" r:id="rId1"/>
  <headerFooter alignWithMargins="0">
    <oddFooter>&amp;R&amp;P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topLeftCell="A174" zoomScaleNormal="100" workbookViewId="0">
      <selection activeCell="A49" sqref="A49:D49"/>
    </sheetView>
  </sheetViews>
  <sheetFormatPr defaultColWidth="9.3046875" defaultRowHeight="11.6" x14ac:dyDescent="0.3"/>
  <cols>
    <col min="1" max="1" width="2.84375" style="109" customWidth="1"/>
    <col min="2" max="2" width="7.3046875" style="110" customWidth="1"/>
    <col min="3" max="3" width="40" style="108" customWidth="1"/>
    <col min="4" max="6" width="10.53515625" style="108" customWidth="1"/>
    <col min="7" max="8" width="10.53515625" style="112" customWidth="1"/>
    <col min="9" max="9" width="45.84375" style="106" customWidth="1"/>
    <col min="10" max="16384" width="9.3046875" style="107"/>
  </cols>
  <sheetData>
    <row r="1" spans="1:9" ht="21.45" customHeight="1" x14ac:dyDescent="0.3">
      <c r="A1" s="198" t="s">
        <v>275</v>
      </c>
      <c r="B1" s="198"/>
      <c r="C1" s="198"/>
      <c r="D1" s="198"/>
      <c r="E1" s="198"/>
      <c r="F1" s="198"/>
      <c r="G1" s="198"/>
      <c r="H1" s="198"/>
      <c r="I1" s="78"/>
    </row>
    <row r="2" spans="1:9" ht="19.899999999999999" customHeight="1" x14ac:dyDescent="0.3">
      <c r="A2" s="201" t="s">
        <v>160</v>
      </c>
      <c r="B2" s="202"/>
      <c r="C2" s="202"/>
      <c r="D2" s="68"/>
      <c r="E2" s="68"/>
      <c r="F2" s="68"/>
      <c r="G2" s="69"/>
      <c r="H2" s="69"/>
      <c r="I2" s="83"/>
    </row>
    <row r="3" spans="1:9" s="13" customFormat="1" ht="34.799999999999997" x14ac:dyDescent="0.3">
      <c r="A3" s="196" t="s">
        <v>193</v>
      </c>
      <c r="B3" s="196"/>
      <c r="C3" s="82" t="s">
        <v>194</v>
      </c>
      <c r="D3" s="59" t="s">
        <v>260</v>
      </c>
      <c r="E3" s="58" t="s">
        <v>192</v>
      </c>
      <c r="F3" s="58" t="s">
        <v>271</v>
      </c>
      <c r="G3" s="58" t="s">
        <v>272</v>
      </c>
      <c r="H3" s="58" t="s">
        <v>273</v>
      </c>
      <c r="I3" s="82" t="s">
        <v>195</v>
      </c>
    </row>
    <row r="4" spans="1:9" ht="12" customHeight="1" x14ac:dyDescent="0.3">
      <c r="A4" s="195">
        <v>4150</v>
      </c>
      <c r="B4" s="195"/>
      <c r="C4" s="57" t="s">
        <v>131</v>
      </c>
      <c r="D4" s="65">
        <v>3413</v>
      </c>
      <c r="E4" s="65">
        <v>500</v>
      </c>
      <c r="F4" s="65">
        <v>500</v>
      </c>
      <c r="G4" s="97">
        <v>500</v>
      </c>
      <c r="H4" s="65">
        <f>G4-F4</f>
        <v>0</v>
      </c>
      <c r="I4" s="78"/>
    </row>
    <row r="5" spans="1:9" ht="12" customHeight="1" x14ac:dyDescent="0.3">
      <c r="A5" s="195">
        <v>4170</v>
      </c>
      <c r="B5" s="195"/>
      <c r="C5" s="57" t="s">
        <v>157</v>
      </c>
      <c r="D5" s="65">
        <v>0</v>
      </c>
      <c r="E5" s="65">
        <v>25000</v>
      </c>
      <c r="F5" s="65">
        <v>0</v>
      </c>
      <c r="G5" s="97">
        <v>0</v>
      </c>
      <c r="H5" s="65">
        <f t="shared" ref="H5:H18" si="0">G5-F5</f>
        <v>0</v>
      </c>
      <c r="I5" s="78" t="s">
        <v>251</v>
      </c>
    </row>
    <row r="6" spans="1:9" ht="12" customHeight="1" x14ac:dyDescent="0.3">
      <c r="A6" s="123"/>
      <c r="B6" s="118">
        <v>4170.01</v>
      </c>
      <c r="C6" s="57" t="s">
        <v>240</v>
      </c>
      <c r="D6" s="65">
        <v>0</v>
      </c>
      <c r="E6" s="65">
        <v>0</v>
      </c>
      <c r="F6" s="65">
        <v>0</v>
      </c>
      <c r="G6" s="97">
        <v>0</v>
      </c>
      <c r="H6" s="65">
        <f t="shared" si="0"/>
        <v>0</v>
      </c>
      <c r="I6" s="78"/>
    </row>
    <row r="7" spans="1:9" ht="12" customHeight="1" x14ac:dyDescent="0.3">
      <c r="A7" s="123"/>
      <c r="B7" s="118" t="s">
        <v>252</v>
      </c>
      <c r="C7" s="57" t="s">
        <v>100</v>
      </c>
      <c r="D7" s="65">
        <v>541</v>
      </c>
      <c r="E7" s="65">
        <v>0</v>
      </c>
      <c r="F7" s="65">
        <v>300</v>
      </c>
      <c r="G7" s="97">
        <v>500</v>
      </c>
      <c r="H7" s="65">
        <f t="shared" si="0"/>
        <v>200</v>
      </c>
      <c r="I7" s="78"/>
    </row>
    <row r="8" spans="1:9" ht="12" customHeight="1" x14ac:dyDescent="0.3">
      <c r="A8" s="123"/>
      <c r="B8" s="118" t="s">
        <v>253</v>
      </c>
      <c r="C8" s="57" t="s">
        <v>105</v>
      </c>
      <c r="D8" s="65">
        <v>13520</v>
      </c>
      <c r="E8" s="65">
        <v>0</v>
      </c>
      <c r="F8" s="65">
        <v>6400</v>
      </c>
      <c r="G8" s="97">
        <v>13000</v>
      </c>
      <c r="H8" s="65">
        <f t="shared" si="0"/>
        <v>6600</v>
      </c>
      <c r="I8" s="78"/>
    </row>
    <row r="9" spans="1:9" ht="12" customHeight="1" x14ac:dyDescent="0.3">
      <c r="A9" s="123"/>
      <c r="B9" s="118" t="s">
        <v>254</v>
      </c>
      <c r="C9" s="57" t="s">
        <v>241</v>
      </c>
      <c r="D9" s="65">
        <v>7472</v>
      </c>
      <c r="E9" s="65">
        <v>0</v>
      </c>
      <c r="F9" s="65">
        <v>7500</v>
      </c>
      <c r="G9" s="97">
        <v>7500</v>
      </c>
      <c r="H9" s="65">
        <f t="shared" si="0"/>
        <v>0</v>
      </c>
      <c r="I9" s="78"/>
    </row>
    <row r="10" spans="1:9" ht="12" customHeight="1" x14ac:dyDescent="0.3">
      <c r="A10" s="123"/>
      <c r="B10" s="118" t="s">
        <v>244</v>
      </c>
      <c r="C10" s="57" t="s">
        <v>111</v>
      </c>
      <c r="D10" s="65">
        <v>973</v>
      </c>
      <c r="E10" s="65">
        <v>0</v>
      </c>
      <c r="F10" s="65">
        <v>1200</v>
      </c>
      <c r="G10" s="97">
        <v>1000</v>
      </c>
      <c r="H10" s="65">
        <f t="shared" si="0"/>
        <v>-200</v>
      </c>
      <c r="I10" s="78"/>
    </row>
    <row r="11" spans="1:9" ht="12" customHeight="1" x14ac:dyDescent="0.3">
      <c r="A11" s="123"/>
      <c r="B11" s="118" t="s">
        <v>245</v>
      </c>
      <c r="C11" s="57" t="s">
        <v>112</v>
      </c>
      <c r="D11" s="65">
        <v>1033</v>
      </c>
      <c r="E11" s="65">
        <v>0</v>
      </c>
      <c r="F11" s="65">
        <v>1100</v>
      </c>
      <c r="G11" s="97">
        <v>1100</v>
      </c>
      <c r="H11" s="65">
        <f t="shared" si="0"/>
        <v>0</v>
      </c>
      <c r="I11" s="78"/>
    </row>
    <row r="12" spans="1:9" ht="12" customHeight="1" x14ac:dyDescent="0.3">
      <c r="A12" s="123"/>
      <c r="B12" s="118" t="s">
        <v>246</v>
      </c>
      <c r="C12" s="57" t="s">
        <v>197</v>
      </c>
      <c r="D12" s="65">
        <v>4759</v>
      </c>
      <c r="E12" s="65">
        <v>0</v>
      </c>
      <c r="F12" s="65">
        <v>3200</v>
      </c>
      <c r="G12" s="97">
        <v>4500</v>
      </c>
      <c r="H12" s="65">
        <f t="shared" si="0"/>
        <v>1300</v>
      </c>
      <c r="I12" s="78"/>
    </row>
    <row r="13" spans="1:9" ht="12" customHeight="1" x14ac:dyDescent="0.3">
      <c r="A13" s="123"/>
      <c r="B13" s="118" t="s">
        <v>247</v>
      </c>
      <c r="C13" s="57" t="s">
        <v>242</v>
      </c>
      <c r="D13" s="65">
        <v>1592</v>
      </c>
      <c r="E13" s="65">
        <v>0</v>
      </c>
      <c r="F13" s="65">
        <v>1700</v>
      </c>
      <c r="G13" s="97">
        <v>1700</v>
      </c>
      <c r="H13" s="65">
        <f t="shared" si="0"/>
        <v>0</v>
      </c>
      <c r="I13" s="78"/>
    </row>
    <row r="14" spans="1:9" ht="12" customHeight="1" x14ac:dyDescent="0.3">
      <c r="A14" s="123"/>
      <c r="B14" s="118" t="s">
        <v>248</v>
      </c>
      <c r="C14" s="57" t="s">
        <v>243</v>
      </c>
      <c r="D14" s="65">
        <v>2361</v>
      </c>
      <c r="E14" s="65">
        <v>0</v>
      </c>
      <c r="F14" s="65">
        <v>3300</v>
      </c>
      <c r="G14" s="97">
        <v>2000</v>
      </c>
      <c r="H14" s="65">
        <f t="shared" si="0"/>
        <v>-1300</v>
      </c>
      <c r="I14" s="78"/>
    </row>
    <row r="15" spans="1:9" ht="12" customHeight="1" x14ac:dyDescent="0.3">
      <c r="A15" s="123"/>
      <c r="B15" s="118" t="s">
        <v>249</v>
      </c>
      <c r="C15" s="57" t="s">
        <v>222</v>
      </c>
      <c r="D15" s="65">
        <v>994</v>
      </c>
      <c r="E15" s="65">
        <v>0</v>
      </c>
      <c r="F15" s="65">
        <v>1000</v>
      </c>
      <c r="G15" s="97">
        <v>1000</v>
      </c>
      <c r="H15" s="65">
        <f t="shared" si="0"/>
        <v>0</v>
      </c>
      <c r="I15" s="78"/>
    </row>
    <row r="16" spans="1:9" ht="12" customHeight="1" x14ac:dyDescent="0.3">
      <c r="A16" s="123"/>
      <c r="B16" s="118" t="s">
        <v>250</v>
      </c>
      <c r="C16" s="57" t="s">
        <v>154</v>
      </c>
      <c r="D16" s="65">
        <v>299</v>
      </c>
      <c r="E16" s="65">
        <v>0</v>
      </c>
      <c r="F16" s="65">
        <v>300</v>
      </c>
      <c r="G16" s="97">
        <v>300</v>
      </c>
      <c r="H16" s="65">
        <f t="shared" si="0"/>
        <v>0</v>
      </c>
      <c r="I16" s="78"/>
    </row>
    <row r="17" spans="1:9" ht="12" customHeight="1" x14ac:dyDescent="0.3">
      <c r="A17" s="197">
        <v>4180</v>
      </c>
      <c r="B17" s="197"/>
      <c r="C17" s="63" t="s">
        <v>207</v>
      </c>
      <c r="D17" s="71">
        <v>100</v>
      </c>
      <c r="E17" s="71">
        <v>0</v>
      </c>
      <c r="F17" s="71">
        <v>0</v>
      </c>
      <c r="G17" s="98">
        <v>0</v>
      </c>
      <c r="H17" s="65">
        <f t="shared" si="0"/>
        <v>0</v>
      </c>
      <c r="I17" s="78"/>
    </row>
    <row r="18" spans="1:9" ht="12" customHeight="1" x14ac:dyDescent="0.3">
      <c r="A18" s="197">
        <v>4190</v>
      </c>
      <c r="B18" s="197"/>
      <c r="C18" s="63" t="s">
        <v>168</v>
      </c>
      <c r="D18" s="71">
        <v>0</v>
      </c>
      <c r="E18" s="71">
        <v>0</v>
      </c>
      <c r="F18" s="71">
        <v>0</v>
      </c>
      <c r="G18" s="98">
        <v>0</v>
      </c>
      <c r="H18" s="65">
        <f t="shared" si="0"/>
        <v>0</v>
      </c>
      <c r="I18" s="78" t="s">
        <v>274</v>
      </c>
    </row>
    <row r="19" spans="1:9" ht="12" customHeight="1" x14ac:dyDescent="0.3">
      <c r="A19" s="197">
        <v>5000</v>
      </c>
      <c r="B19" s="197"/>
      <c r="C19" s="79" t="s">
        <v>200</v>
      </c>
      <c r="D19" s="85"/>
      <c r="E19" s="85"/>
      <c r="F19" s="85"/>
      <c r="G19" s="99"/>
      <c r="H19" s="85"/>
      <c r="I19" s="87"/>
    </row>
    <row r="20" spans="1:9" ht="12" customHeight="1" x14ac:dyDescent="0.3">
      <c r="A20" s="195">
        <v>5010</v>
      </c>
      <c r="B20" s="195"/>
      <c r="C20" s="57" t="s">
        <v>261</v>
      </c>
      <c r="D20" s="65">
        <v>870504</v>
      </c>
      <c r="E20" s="65">
        <v>942880</v>
      </c>
      <c r="F20" s="65">
        <v>961624</v>
      </c>
      <c r="G20" s="97">
        <f>284*3402</f>
        <v>966168</v>
      </c>
      <c r="H20" s="65">
        <f t="shared" ref="H20:H22" si="1">G20-F20</f>
        <v>4544</v>
      </c>
      <c r="I20" s="78" t="s">
        <v>264</v>
      </c>
    </row>
    <row r="21" spans="1:9" ht="12" customHeight="1" x14ac:dyDescent="0.3">
      <c r="A21" s="195">
        <v>5020</v>
      </c>
      <c r="B21" s="195"/>
      <c r="C21" s="57" t="s">
        <v>262</v>
      </c>
      <c r="D21" s="65">
        <v>10224</v>
      </c>
      <c r="E21" s="65">
        <v>17040</v>
      </c>
      <c r="F21" s="65">
        <v>4260</v>
      </c>
      <c r="G21" s="97">
        <f>284*10</f>
        <v>2840</v>
      </c>
      <c r="H21" s="65">
        <f t="shared" si="1"/>
        <v>-1420</v>
      </c>
      <c r="I21" s="78" t="s">
        <v>265</v>
      </c>
    </row>
    <row r="22" spans="1:9" ht="12" customHeight="1" x14ac:dyDescent="0.3">
      <c r="A22" s="195">
        <v>5030</v>
      </c>
      <c r="B22" s="195"/>
      <c r="C22" s="57" t="s">
        <v>263</v>
      </c>
      <c r="D22" s="65">
        <v>0</v>
      </c>
      <c r="E22" s="65">
        <v>0</v>
      </c>
      <c r="F22" s="65">
        <f>12*71</f>
        <v>852</v>
      </c>
      <c r="G22" s="97">
        <f>12*71</f>
        <v>852</v>
      </c>
      <c r="H22" s="65">
        <f t="shared" si="1"/>
        <v>0</v>
      </c>
      <c r="I22" s="78" t="s">
        <v>233</v>
      </c>
    </row>
    <row r="23" spans="1:9" ht="12" customHeight="1" x14ac:dyDescent="0.3">
      <c r="A23" s="195">
        <v>5040</v>
      </c>
      <c r="B23" s="195"/>
      <c r="C23" s="60" t="s">
        <v>134</v>
      </c>
      <c r="D23" s="85"/>
      <c r="E23" s="85"/>
      <c r="F23" s="85"/>
      <c r="G23" s="99"/>
      <c r="H23" s="85"/>
      <c r="I23" s="87"/>
    </row>
    <row r="24" spans="1:9" ht="12" customHeight="1" x14ac:dyDescent="0.3">
      <c r="A24" s="123"/>
      <c r="B24" s="118">
        <v>5041</v>
      </c>
      <c r="C24" s="57" t="s">
        <v>135</v>
      </c>
      <c r="D24" s="65">
        <v>122</v>
      </c>
      <c r="E24" s="65">
        <v>100</v>
      </c>
      <c r="F24" s="65">
        <v>100</v>
      </c>
      <c r="G24" s="97">
        <v>100</v>
      </c>
      <c r="H24" s="65">
        <f t="shared" ref="H24:H26" si="2">G24-F24</f>
        <v>0</v>
      </c>
      <c r="I24" s="78"/>
    </row>
    <row r="25" spans="1:9" ht="12" customHeight="1" x14ac:dyDescent="0.3">
      <c r="A25" s="123"/>
      <c r="B25" s="118">
        <v>5042</v>
      </c>
      <c r="C25" s="57" t="s">
        <v>136</v>
      </c>
      <c r="D25" s="65">
        <v>4828</v>
      </c>
      <c r="E25" s="65">
        <v>2750</v>
      </c>
      <c r="F25" s="65">
        <v>3500</v>
      </c>
      <c r="G25" s="97">
        <v>5000</v>
      </c>
      <c r="H25" s="65">
        <f t="shared" si="2"/>
        <v>1500</v>
      </c>
      <c r="I25" s="78"/>
    </row>
    <row r="26" spans="1:9" ht="12" customHeight="1" x14ac:dyDescent="0.3">
      <c r="A26" s="195">
        <v>5050</v>
      </c>
      <c r="B26" s="195"/>
      <c r="C26" s="57" t="s">
        <v>137</v>
      </c>
      <c r="D26" s="65">
        <v>2481</v>
      </c>
      <c r="E26" s="65">
        <v>1750</v>
      </c>
      <c r="F26" s="65">
        <v>1500</v>
      </c>
      <c r="G26" s="97">
        <v>2500</v>
      </c>
      <c r="H26" s="65">
        <f t="shared" si="2"/>
        <v>1000</v>
      </c>
      <c r="I26" s="78"/>
    </row>
    <row r="27" spans="1:9" ht="12" customHeight="1" x14ac:dyDescent="0.3">
      <c r="A27" s="195">
        <v>5060</v>
      </c>
      <c r="B27" s="195"/>
      <c r="C27" s="60" t="s">
        <v>138</v>
      </c>
      <c r="D27" s="85"/>
      <c r="E27" s="85"/>
      <c r="F27" s="85"/>
      <c r="G27" s="99"/>
      <c r="H27" s="85"/>
      <c r="I27" s="87"/>
    </row>
    <row r="28" spans="1:9" ht="12" customHeight="1" x14ac:dyDescent="0.3">
      <c r="A28" s="123"/>
      <c r="B28" s="118">
        <v>5063</v>
      </c>
      <c r="C28" s="57" t="s">
        <v>139</v>
      </c>
      <c r="D28" s="65">
        <v>2604</v>
      </c>
      <c r="E28" s="65">
        <v>1800</v>
      </c>
      <c r="F28" s="65">
        <v>2500</v>
      </c>
      <c r="G28" s="97">
        <v>2500</v>
      </c>
      <c r="H28" s="65">
        <f t="shared" ref="H28:H32" si="3">G28-F28</f>
        <v>0</v>
      </c>
      <c r="I28" s="78"/>
    </row>
    <row r="29" spans="1:9" ht="12" customHeight="1" x14ac:dyDescent="0.3">
      <c r="A29" s="123"/>
      <c r="B29" s="118">
        <v>5065</v>
      </c>
      <c r="C29" s="57" t="s">
        <v>140</v>
      </c>
      <c r="D29" s="65">
        <v>2318</v>
      </c>
      <c r="E29" s="65">
        <v>1500</v>
      </c>
      <c r="F29" s="65">
        <v>2300</v>
      </c>
      <c r="G29" s="97">
        <v>2300</v>
      </c>
      <c r="H29" s="65">
        <f t="shared" si="3"/>
        <v>0</v>
      </c>
      <c r="I29" s="78"/>
    </row>
    <row r="30" spans="1:9" ht="12" customHeight="1" x14ac:dyDescent="0.3">
      <c r="A30" s="123"/>
      <c r="B30" s="118">
        <v>5066</v>
      </c>
      <c r="C30" s="57" t="s">
        <v>141</v>
      </c>
      <c r="D30" s="65">
        <v>3960</v>
      </c>
      <c r="E30" s="65">
        <v>3000</v>
      </c>
      <c r="F30" s="65">
        <v>4000</v>
      </c>
      <c r="G30" s="97">
        <v>4000</v>
      </c>
      <c r="H30" s="65">
        <f t="shared" si="3"/>
        <v>0</v>
      </c>
      <c r="I30" s="78"/>
    </row>
    <row r="31" spans="1:9" ht="12" customHeight="1" x14ac:dyDescent="0.3">
      <c r="A31" s="123"/>
      <c r="B31" s="118">
        <v>5067</v>
      </c>
      <c r="C31" s="57" t="s">
        <v>209</v>
      </c>
      <c r="D31" s="65">
        <v>6600</v>
      </c>
      <c r="E31" s="65">
        <v>0</v>
      </c>
      <c r="F31" s="65">
        <v>6000</v>
      </c>
      <c r="G31" s="97">
        <v>6000</v>
      </c>
      <c r="H31" s="65">
        <f t="shared" si="3"/>
        <v>0</v>
      </c>
      <c r="I31" s="78"/>
    </row>
    <row r="32" spans="1:9" ht="12" customHeight="1" x14ac:dyDescent="0.3">
      <c r="A32" s="195">
        <v>5070</v>
      </c>
      <c r="B32" s="195"/>
      <c r="C32" s="57" t="s">
        <v>169</v>
      </c>
      <c r="D32" s="65">
        <v>0</v>
      </c>
      <c r="E32" s="65">
        <v>0</v>
      </c>
      <c r="F32" s="65">
        <v>0</v>
      </c>
      <c r="G32" s="97">
        <v>0</v>
      </c>
      <c r="H32" s="65">
        <f t="shared" si="3"/>
        <v>0</v>
      </c>
      <c r="I32" s="78"/>
    </row>
    <row r="33" spans="1:9" ht="12" customHeight="1" x14ac:dyDescent="0.3">
      <c r="A33" s="195">
        <v>5080</v>
      </c>
      <c r="B33" s="195"/>
      <c r="C33" s="60" t="s">
        <v>201</v>
      </c>
      <c r="D33" s="85"/>
      <c r="E33" s="85"/>
      <c r="F33" s="85"/>
      <c r="G33" s="99"/>
      <c r="H33" s="85"/>
      <c r="I33" s="87"/>
    </row>
    <row r="34" spans="1:9" ht="12" customHeight="1" x14ac:dyDescent="0.3">
      <c r="A34" s="123"/>
      <c r="B34" s="118">
        <v>5081</v>
      </c>
      <c r="C34" s="61" t="s">
        <v>188</v>
      </c>
      <c r="D34" s="65">
        <v>10200</v>
      </c>
      <c r="E34" s="65">
        <v>9000</v>
      </c>
      <c r="F34" s="65">
        <v>9000</v>
      </c>
      <c r="G34" s="97">
        <v>10000</v>
      </c>
      <c r="H34" s="65">
        <f t="shared" ref="H34:H41" si="4">G34-F34</f>
        <v>1000</v>
      </c>
      <c r="I34" s="78"/>
    </row>
    <row r="35" spans="1:9" ht="12" customHeight="1" x14ac:dyDescent="0.3">
      <c r="A35" s="123"/>
      <c r="B35" s="118">
        <v>5083</v>
      </c>
      <c r="C35" s="57" t="s">
        <v>143</v>
      </c>
      <c r="D35" s="65">
        <v>6235</v>
      </c>
      <c r="E35" s="65">
        <v>5000</v>
      </c>
      <c r="F35" s="65">
        <v>5000</v>
      </c>
      <c r="G35" s="97">
        <v>6500</v>
      </c>
      <c r="H35" s="65">
        <f t="shared" si="4"/>
        <v>1500</v>
      </c>
      <c r="I35" s="78"/>
    </row>
    <row r="36" spans="1:9" ht="12" customHeight="1" x14ac:dyDescent="0.3">
      <c r="A36" s="195">
        <v>5100</v>
      </c>
      <c r="B36" s="195"/>
      <c r="C36" s="60" t="s">
        <v>144</v>
      </c>
      <c r="D36" s="65">
        <v>2340</v>
      </c>
      <c r="E36" s="65">
        <v>1000</v>
      </c>
      <c r="F36" s="65">
        <v>600</v>
      </c>
      <c r="G36" s="97">
        <v>5000</v>
      </c>
      <c r="H36" s="65">
        <f t="shared" si="4"/>
        <v>4400</v>
      </c>
      <c r="I36" s="78"/>
    </row>
    <row r="37" spans="1:9" ht="12" customHeight="1" x14ac:dyDescent="0.3">
      <c r="A37" s="197">
        <v>5200</v>
      </c>
      <c r="B37" s="197"/>
      <c r="C37" s="79" t="s">
        <v>189</v>
      </c>
      <c r="D37" s="71">
        <v>3575</v>
      </c>
      <c r="E37" s="71">
        <v>500</v>
      </c>
      <c r="F37" s="71">
        <v>3000</v>
      </c>
      <c r="G37" s="98">
        <v>3500</v>
      </c>
      <c r="H37" s="65">
        <f t="shared" si="4"/>
        <v>500</v>
      </c>
      <c r="I37" s="78"/>
    </row>
    <row r="38" spans="1:9" ht="12" customHeight="1" x14ac:dyDescent="0.3">
      <c r="A38" s="197">
        <v>5400</v>
      </c>
      <c r="B38" s="197"/>
      <c r="C38" s="79" t="s">
        <v>145</v>
      </c>
      <c r="D38" s="71">
        <v>4480</v>
      </c>
      <c r="E38" s="71">
        <v>5000</v>
      </c>
      <c r="F38" s="71">
        <v>5000</v>
      </c>
      <c r="G38" s="98">
        <v>5000</v>
      </c>
      <c r="H38" s="65">
        <f t="shared" si="4"/>
        <v>0</v>
      </c>
      <c r="I38" s="78"/>
    </row>
    <row r="39" spans="1:9" ht="12" customHeight="1" x14ac:dyDescent="0.3">
      <c r="A39" s="195">
        <v>5800</v>
      </c>
      <c r="B39" s="195"/>
      <c r="C39" s="60" t="s">
        <v>170</v>
      </c>
      <c r="D39" s="65">
        <v>16093</v>
      </c>
      <c r="E39" s="65">
        <v>18000</v>
      </c>
      <c r="F39" s="65">
        <v>18000</v>
      </c>
      <c r="G39" s="97">
        <v>18000</v>
      </c>
      <c r="H39" s="65">
        <f t="shared" si="4"/>
        <v>0</v>
      </c>
      <c r="I39" s="78"/>
    </row>
    <row r="40" spans="1:9" ht="12" customHeight="1" x14ac:dyDescent="0.3">
      <c r="A40" s="195">
        <v>5900</v>
      </c>
      <c r="B40" s="195"/>
      <c r="C40" s="60" t="s">
        <v>208</v>
      </c>
      <c r="D40" s="65">
        <v>1393</v>
      </c>
      <c r="E40" s="65">
        <v>0</v>
      </c>
      <c r="F40" s="65">
        <v>1000</v>
      </c>
      <c r="G40" s="97">
        <v>1000</v>
      </c>
      <c r="H40" s="65">
        <f t="shared" si="4"/>
        <v>0</v>
      </c>
      <c r="I40" s="78"/>
    </row>
    <row r="41" spans="1:9" ht="14.7" customHeight="1" x14ac:dyDescent="0.35">
      <c r="A41" s="200" t="s">
        <v>203</v>
      </c>
      <c r="B41" s="200"/>
      <c r="C41" s="200"/>
      <c r="D41" s="88">
        <f>SUM(D4:D40)</f>
        <v>985014</v>
      </c>
      <c r="E41" s="88">
        <v>1034820</v>
      </c>
      <c r="F41" s="131">
        <f>SUM(F4:F40)</f>
        <v>1054736</v>
      </c>
      <c r="G41" s="88">
        <f>SUM(G4:G40)</f>
        <v>1074360</v>
      </c>
      <c r="H41" s="131">
        <f t="shared" si="4"/>
        <v>19624</v>
      </c>
      <c r="I41" s="90"/>
    </row>
    <row r="42" spans="1:9" ht="8.5" customHeight="1" x14ac:dyDescent="0.3">
      <c r="A42" s="120"/>
      <c r="B42" s="121"/>
      <c r="C42" s="62"/>
      <c r="D42" s="67"/>
      <c r="E42" s="67"/>
      <c r="F42" s="67"/>
      <c r="G42" s="100"/>
      <c r="H42" s="67"/>
      <c r="I42" s="78"/>
    </row>
    <row r="43" spans="1:9" s="14" customFormat="1" ht="19.55" customHeight="1" x14ac:dyDescent="0.3">
      <c r="A43" s="203" t="s">
        <v>159</v>
      </c>
      <c r="B43" s="204"/>
      <c r="C43" s="204"/>
      <c r="D43" s="204"/>
      <c r="E43" s="125"/>
      <c r="F43" s="70"/>
      <c r="G43" s="101"/>
      <c r="H43" s="70"/>
      <c r="I43" s="84"/>
    </row>
    <row r="44" spans="1:9" ht="36" customHeight="1" x14ac:dyDescent="0.3">
      <c r="A44" s="196"/>
      <c r="B44" s="196"/>
      <c r="C44" s="120" t="s">
        <v>151</v>
      </c>
      <c r="D44" s="59" t="s">
        <v>260</v>
      </c>
      <c r="E44" s="58" t="s">
        <v>192</v>
      </c>
      <c r="F44" s="58" t="s">
        <v>271</v>
      </c>
      <c r="G44" s="58" t="s">
        <v>272</v>
      </c>
      <c r="H44" s="58" t="s">
        <v>273</v>
      </c>
      <c r="I44" s="82" t="s">
        <v>195</v>
      </c>
    </row>
    <row r="45" spans="1:9" ht="12" customHeight="1" x14ac:dyDescent="0.3">
      <c r="A45" s="186">
        <v>8110</v>
      </c>
      <c r="B45" s="186"/>
      <c r="C45" s="60" t="s">
        <v>4</v>
      </c>
      <c r="D45" s="91"/>
      <c r="E45" s="91"/>
      <c r="F45" s="91"/>
      <c r="G45" s="102"/>
      <c r="H45" s="91"/>
      <c r="I45" s="93"/>
    </row>
    <row r="46" spans="1:9" ht="12" customHeight="1" x14ac:dyDescent="0.3">
      <c r="A46" s="120"/>
      <c r="B46" s="121">
        <v>8110.01</v>
      </c>
      <c r="C46" s="57" t="s">
        <v>5</v>
      </c>
      <c r="D46" s="71">
        <v>507</v>
      </c>
      <c r="E46" s="65">
        <v>500</v>
      </c>
      <c r="F46" s="65">
        <v>500</v>
      </c>
      <c r="G46" s="97">
        <v>500</v>
      </c>
      <c r="H46" s="65">
        <f t="shared" ref="H46:H48" si="5">G46-F46</f>
        <v>0</v>
      </c>
      <c r="I46" s="78"/>
    </row>
    <row r="47" spans="1:9" ht="12" customHeight="1" x14ac:dyDescent="0.3">
      <c r="A47" s="120"/>
      <c r="B47" s="121">
        <v>8110.02</v>
      </c>
      <c r="C47" s="57" t="s">
        <v>1</v>
      </c>
      <c r="D47" s="71">
        <v>150</v>
      </c>
      <c r="E47" s="65">
        <v>500</v>
      </c>
      <c r="F47" s="65">
        <v>200</v>
      </c>
      <c r="G47" s="97">
        <v>500</v>
      </c>
      <c r="H47" s="65">
        <f t="shared" si="5"/>
        <v>300</v>
      </c>
      <c r="I47" s="78" t="s">
        <v>255</v>
      </c>
    </row>
    <row r="48" spans="1:9" ht="12" customHeight="1" x14ac:dyDescent="0.3">
      <c r="A48" s="120"/>
      <c r="B48" s="121">
        <v>8110.04</v>
      </c>
      <c r="C48" s="57" t="s">
        <v>7</v>
      </c>
      <c r="D48" s="71"/>
      <c r="E48" s="65">
        <v>0</v>
      </c>
      <c r="F48" s="65">
        <v>0</v>
      </c>
      <c r="G48" s="97">
        <v>0</v>
      </c>
      <c r="H48" s="65">
        <f t="shared" si="5"/>
        <v>0</v>
      </c>
      <c r="I48" s="78"/>
    </row>
    <row r="49" spans="1:9" ht="12" customHeight="1" x14ac:dyDescent="0.3">
      <c r="A49" s="186">
        <v>8120</v>
      </c>
      <c r="B49" s="186"/>
      <c r="C49" s="60" t="s">
        <v>8</v>
      </c>
      <c r="D49" s="91"/>
      <c r="E49" s="91"/>
      <c r="F49" s="91"/>
      <c r="G49" s="102"/>
      <c r="H49" s="91"/>
      <c r="I49" s="93"/>
    </row>
    <row r="50" spans="1:9" ht="12" customHeight="1" x14ac:dyDescent="0.3">
      <c r="A50" s="186">
        <v>8121</v>
      </c>
      <c r="B50" s="186"/>
      <c r="C50" s="57" t="s">
        <v>9</v>
      </c>
      <c r="D50" s="71">
        <v>6071</v>
      </c>
      <c r="E50" s="65">
        <v>5000</v>
      </c>
      <c r="F50" s="65">
        <v>6000</v>
      </c>
      <c r="G50" s="97">
        <v>7000</v>
      </c>
      <c r="H50" s="65">
        <f t="shared" ref="H50:H53" si="6">G50-F50</f>
        <v>1000</v>
      </c>
      <c r="I50" s="78"/>
    </row>
    <row r="51" spans="1:9" ht="12" customHeight="1" x14ac:dyDescent="0.3">
      <c r="A51" s="186">
        <v>8122</v>
      </c>
      <c r="B51" s="186"/>
      <c r="C51" s="57" t="s">
        <v>10</v>
      </c>
      <c r="D51" s="71">
        <v>406</v>
      </c>
      <c r="E51" s="65">
        <v>800</v>
      </c>
      <c r="F51" s="65">
        <v>100</v>
      </c>
      <c r="G51" s="97">
        <v>600</v>
      </c>
      <c r="H51" s="65">
        <f t="shared" si="6"/>
        <v>500</v>
      </c>
      <c r="I51" s="78" t="s">
        <v>256</v>
      </c>
    </row>
    <row r="52" spans="1:9" ht="12" customHeight="1" x14ac:dyDescent="0.3">
      <c r="A52" s="186">
        <v>8123</v>
      </c>
      <c r="B52" s="186"/>
      <c r="C52" s="57" t="s">
        <v>11</v>
      </c>
      <c r="D52" s="71">
        <v>450</v>
      </c>
      <c r="E52" s="65">
        <v>600</v>
      </c>
      <c r="F52" s="65">
        <v>600</v>
      </c>
      <c r="G52" s="97">
        <v>600</v>
      </c>
      <c r="H52" s="65">
        <f t="shared" si="6"/>
        <v>0</v>
      </c>
      <c r="I52" s="78"/>
    </row>
    <row r="53" spans="1:9" ht="12" customHeight="1" x14ac:dyDescent="0.3">
      <c r="A53" s="186">
        <v>8124</v>
      </c>
      <c r="B53" s="186"/>
      <c r="C53" s="57" t="s">
        <v>12</v>
      </c>
      <c r="D53" s="71">
        <v>12250</v>
      </c>
      <c r="E53" s="65">
        <v>15000</v>
      </c>
      <c r="F53" s="65">
        <v>16200</v>
      </c>
      <c r="G53" s="97">
        <v>16200</v>
      </c>
      <c r="H53" s="65">
        <f t="shared" si="6"/>
        <v>0</v>
      </c>
      <c r="I53" s="78" t="s">
        <v>210</v>
      </c>
    </row>
    <row r="54" spans="1:9" ht="12" customHeight="1" x14ac:dyDescent="0.3">
      <c r="A54" s="186">
        <v>8125</v>
      </c>
      <c r="B54" s="186"/>
      <c r="C54" s="57" t="s">
        <v>13</v>
      </c>
      <c r="D54" s="91"/>
      <c r="E54" s="91"/>
      <c r="F54" s="91"/>
      <c r="G54" s="102"/>
      <c r="H54" s="91"/>
      <c r="I54" s="93"/>
    </row>
    <row r="55" spans="1:9" ht="12" customHeight="1" x14ac:dyDescent="0.3">
      <c r="A55" s="120"/>
      <c r="B55" s="119">
        <v>8125.01</v>
      </c>
      <c r="C55" s="57" t="s">
        <v>14</v>
      </c>
      <c r="D55" s="71">
        <v>-927</v>
      </c>
      <c r="E55" s="65">
        <v>100</v>
      </c>
      <c r="F55" s="65">
        <v>100</v>
      </c>
      <c r="G55" s="97">
        <v>100</v>
      </c>
      <c r="H55" s="65">
        <f t="shared" ref="H55:H58" si="7">G55-F55</f>
        <v>0</v>
      </c>
      <c r="I55" s="78"/>
    </row>
    <row r="56" spans="1:9" ht="12" customHeight="1" x14ac:dyDescent="0.3">
      <c r="A56" s="120"/>
      <c r="B56" s="119">
        <v>8125.02</v>
      </c>
      <c r="C56" s="57" t="s">
        <v>15</v>
      </c>
      <c r="D56" s="71">
        <v>3469</v>
      </c>
      <c r="E56" s="65">
        <v>7000</v>
      </c>
      <c r="F56" s="65">
        <v>5000</v>
      </c>
      <c r="G56" s="97">
        <v>5000</v>
      </c>
      <c r="H56" s="65">
        <f t="shared" si="7"/>
        <v>0</v>
      </c>
      <c r="I56" s="78" t="s">
        <v>257</v>
      </c>
    </row>
    <row r="57" spans="1:9" ht="12" customHeight="1" x14ac:dyDescent="0.3">
      <c r="A57" s="120"/>
      <c r="B57" s="119">
        <v>8125.03</v>
      </c>
      <c r="C57" s="57" t="s">
        <v>16</v>
      </c>
      <c r="D57" s="71">
        <v>4460</v>
      </c>
      <c r="E57" s="65">
        <v>4000</v>
      </c>
      <c r="F57" s="65">
        <v>4000</v>
      </c>
      <c r="G57" s="97">
        <v>4000</v>
      </c>
      <c r="H57" s="65">
        <f t="shared" si="7"/>
        <v>0</v>
      </c>
      <c r="I57" s="78"/>
    </row>
    <row r="58" spans="1:9" ht="12" customHeight="1" x14ac:dyDescent="0.3">
      <c r="A58" s="120"/>
      <c r="B58" s="119">
        <v>8125.04</v>
      </c>
      <c r="C58" s="57" t="s">
        <v>17</v>
      </c>
      <c r="D58" s="71">
        <v>60</v>
      </c>
      <c r="E58" s="65">
        <v>500</v>
      </c>
      <c r="F58" s="65">
        <v>100</v>
      </c>
      <c r="G58" s="97">
        <v>100</v>
      </c>
      <c r="H58" s="65">
        <f t="shared" si="7"/>
        <v>0</v>
      </c>
      <c r="I58" s="78"/>
    </row>
    <row r="59" spans="1:9" ht="12" customHeight="1" x14ac:dyDescent="0.3">
      <c r="A59" s="186">
        <v>8126</v>
      </c>
      <c r="B59" s="186"/>
      <c r="C59" s="57" t="s">
        <v>18</v>
      </c>
      <c r="D59" s="91"/>
      <c r="E59" s="91"/>
      <c r="F59" s="91"/>
      <c r="G59" s="102"/>
      <c r="H59" s="91"/>
      <c r="I59" s="93"/>
    </row>
    <row r="60" spans="1:9" ht="12" customHeight="1" x14ac:dyDescent="0.3">
      <c r="A60" s="120"/>
      <c r="B60" s="121">
        <v>8126.01</v>
      </c>
      <c r="C60" s="57" t="s">
        <v>19</v>
      </c>
      <c r="D60" s="71">
        <v>6193</v>
      </c>
      <c r="E60" s="65">
        <v>8000</v>
      </c>
      <c r="F60" s="65">
        <v>6000</v>
      </c>
      <c r="G60" s="97">
        <v>3600</v>
      </c>
      <c r="H60" s="65">
        <f t="shared" ref="H60:H62" si="8">G60-F60</f>
        <v>-2400</v>
      </c>
      <c r="I60" s="78"/>
    </row>
    <row r="61" spans="1:9" ht="12" customHeight="1" x14ac:dyDescent="0.3">
      <c r="A61" s="120"/>
      <c r="B61" s="121">
        <v>8126.02</v>
      </c>
      <c r="C61" s="57" t="s">
        <v>20</v>
      </c>
      <c r="D61" s="71">
        <v>74</v>
      </c>
      <c r="E61" s="65">
        <v>600</v>
      </c>
      <c r="F61" s="65">
        <v>100</v>
      </c>
      <c r="G61" s="97">
        <v>200</v>
      </c>
      <c r="H61" s="65">
        <f t="shared" si="8"/>
        <v>100</v>
      </c>
      <c r="I61" s="78"/>
    </row>
    <row r="62" spans="1:9" ht="12" customHeight="1" x14ac:dyDescent="0.3">
      <c r="A62" s="120"/>
      <c r="B62" s="121">
        <v>8126</v>
      </c>
      <c r="C62" s="57" t="s">
        <v>171</v>
      </c>
      <c r="D62" s="71">
        <v>33</v>
      </c>
      <c r="E62" s="65">
        <v>0</v>
      </c>
      <c r="F62" s="65">
        <v>50</v>
      </c>
      <c r="G62" s="97">
        <v>50</v>
      </c>
      <c r="H62" s="65">
        <f t="shared" si="8"/>
        <v>0</v>
      </c>
      <c r="I62" s="78"/>
    </row>
    <row r="63" spans="1:9" ht="12" customHeight="1" x14ac:dyDescent="0.3">
      <c r="A63" s="186">
        <v>8127</v>
      </c>
      <c r="B63" s="186"/>
      <c r="C63" s="57" t="s">
        <v>21</v>
      </c>
      <c r="D63" s="91"/>
      <c r="E63" s="91"/>
      <c r="F63" s="91"/>
      <c r="G63" s="102"/>
      <c r="H63" s="91"/>
      <c r="I63" s="93"/>
    </row>
    <row r="64" spans="1:9" ht="12" customHeight="1" x14ac:dyDescent="0.3">
      <c r="A64" s="120"/>
      <c r="B64" s="121">
        <v>8127.01</v>
      </c>
      <c r="C64" s="57" t="s">
        <v>19</v>
      </c>
      <c r="D64" s="71">
        <v>4609</v>
      </c>
      <c r="E64" s="65">
        <v>3600</v>
      </c>
      <c r="F64" s="65">
        <v>3000</v>
      </c>
      <c r="G64" s="97">
        <v>3000</v>
      </c>
      <c r="H64" s="65">
        <f t="shared" ref="H64:H66" si="9">G64-F64</f>
        <v>0</v>
      </c>
      <c r="I64" s="78"/>
    </row>
    <row r="65" spans="1:9" ht="12" customHeight="1" x14ac:dyDescent="0.3">
      <c r="A65" s="120"/>
      <c r="B65" s="121">
        <v>8127.02</v>
      </c>
      <c r="C65" s="57" t="s">
        <v>20</v>
      </c>
      <c r="D65" s="71">
        <v>336</v>
      </c>
      <c r="E65" s="65">
        <v>300</v>
      </c>
      <c r="F65" s="65">
        <v>300</v>
      </c>
      <c r="G65" s="97">
        <v>300</v>
      </c>
      <c r="H65" s="65">
        <f t="shared" si="9"/>
        <v>0</v>
      </c>
      <c r="I65" s="78"/>
    </row>
    <row r="66" spans="1:9" ht="12" customHeight="1" x14ac:dyDescent="0.3">
      <c r="A66" s="186">
        <v>8128</v>
      </c>
      <c r="B66" s="186"/>
      <c r="C66" s="57" t="s">
        <v>22</v>
      </c>
      <c r="D66" s="71">
        <v>85710</v>
      </c>
      <c r="E66" s="72">
        <v>168000</v>
      </c>
      <c r="F66" s="72">
        <v>99800</v>
      </c>
      <c r="G66" s="103">
        <v>99800</v>
      </c>
      <c r="H66" s="65">
        <f t="shared" si="9"/>
        <v>0</v>
      </c>
      <c r="I66" s="78" t="s">
        <v>236</v>
      </c>
    </row>
    <row r="67" spans="1:9" ht="12" customHeight="1" x14ac:dyDescent="0.3">
      <c r="A67" s="186">
        <v>8130</v>
      </c>
      <c r="B67" s="186"/>
      <c r="C67" s="60" t="s">
        <v>23</v>
      </c>
      <c r="D67" s="91"/>
      <c r="E67" s="91"/>
      <c r="F67" s="91"/>
      <c r="G67" s="102"/>
      <c r="H67" s="91"/>
      <c r="I67" s="93"/>
    </row>
    <row r="68" spans="1:9" ht="12" customHeight="1" x14ac:dyDescent="0.3">
      <c r="A68" s="186">
        <v>8131</v>
      </c>
      <c r="B68" s="186"/>
      <c r="C68" s="60" t="s">
        <v>2</v>
      </c>
      <c r="D68" s="91"/>
      <c r="E68" s="91"/>
      <c r="F68" s="91"/>
      <c r="G68" s="102"/>
      <c r="H68" s="91"/>
      <c r="I68" s="93"/>
    </row>
    <row r="69" spans="1:9" ht="12" customHeight="1" x14ac:dyDescent="0.3">
      <c r="A69" s="120"/>
      <c r="B69" s="121">
        <v>8131.01</v>
      </c>
      <c r="C69" s="57" t="s">
        <v>24</v>
      </c>
      <c r="D69" s="71">
        <v>27218</v>
      </c>
      <c r="E69" s="65">
        <v>37000</v>
      </c>
      <c r="F69" s="65">
        <v>35000</v>
      </c>
      <c r="G69" s="97">
        <v>35000</v>
      </c>
      <c r="H69" s="65">
        <f t="shared" ref="H69:H71" si="10">G69-F69</f>
        <v>0</v>
      </c>
      <c r="I69" s="78"/>
    </row>
    <row r="70" spans="1:9" ht="12" customHeight="1" x14ac:dyDescent="0.3">
      <c r="A70" s="120"/>
      <c r="B70" s="121">
        <v>8131.02</v>
      </c>
      <c r="C70" s="57" t="s">
        <v>25</v>
      </c>
      <c r="D70" s="71">
        <v>19704</v>
      </c>
      <c r="E70" s="65">
        <v>16000</v>
      </c>
      <c r="F70" s="65">
        <v>17000</v>
      </c>
      <c r="G70" s="97">
        <v>17000</v>
      </c>
      <c r="H70" s="65">
        <f t="shared" si="10"/>
        <v>0</v>
      </c>
      <c r="I70" s="78"/>
    </row>
    <row r="71" spans="1:9" ht="12" customHeight="1" x14ac:dyDescent="0.3">
      <c r="A71" s="120"/>
      <c r="B71" s="121">
        <v>8131.03</v>
      </c>
      <c r="C71" s="57" t="s">
        <v>26</v>
      </c>
      <c r="D71" s="71">
        <v>4893</v>
      </c>
      <c r="E71" s="65">
        <v>7000</v>
      </c>
      <c r="F71" s="65">
        <v>6000</v>
      </c>
      <c r="G71" s="97">
        <v>6000</v>
      </c>
      <c r="H71" s="65">
        <f t="shared" si="10"/>
        <v>0</v>
      </c>
      <c r="I71" s="78"/>
    </row>
    <row r="72" spans="1:9" ht="12" customHeight="1" x14ac:dyDescent="0.3">
      <c r="A72" s="186">
        <v>8140</v>
      </c>
      <c r="B72" s="186"/>
      <c r="C72" s="60" t="s">
        <v>27</v>
      </c>
      <c r="D72" s="91"/>
      <c r="E72" s="91"/>
      <c r="F72" s="91"/>
      <c r="G72" s="102"/>
      <c r="H72" s="91"/>
      <c r="I72" s="93"/>
    </row>
    <row r="73" spans="1:9" ht="12" customHeight="1" x14ac:dyDescent="0.3">
      <c r="A73" s="120"/>
      <c r="B73" s="121">
        <v>8140.01</v>
      </c>
      <c r="C73" s="57" t="s">
        <v>28</v>
      </c>
      <c r="D73" s="71">
        <v>30043</v>
      </c>
      <c r="E73" s="65">
        <v>34000</v>
      </c>
      <c r="F73" s="65">
        <v>34000</v>
      </c>
      <c r="G73" s="97">
        <v>34000</v>
      </c>
      <c r="H73" s="65">
        <f t="shared" ref="H73:H79" si="11">G73-F73</f>
        <v>0</v>
      </c>
      <c r="I73" s="78"/>
    </row>
    <row r="74" spans="1:9" ht="12" customHeight="1" x14ac:dyDescent="0.3">
      <c r="A74" s="120"/>
      <c r="B74" s="121">
        <v>8140.02</v>
      </c>
      <c r="C74" s="57" t="s">
        <v>152</v>
      </c>
      <c r="D74" s="71">
        <v>0</v>
      </c>
      <c r="E74" s="65">
        <v>7800</v>
      </c>
      <c r="F74" s="65">
        <v>0</v>
      </c>
      <c r="G74" s="97">
        <v>0</v>
      </c>
      <c r="H74" s="65">
        <f t="shared" si="11"/>
        <v>0</v>
      </c>
      <c r="I74" s="78"/>
    </row>
    <row r="75" spans="1:9" ht="12" customHeight="1" x14ac:dyDescent="0.3">
      <c r="A75" s="120"/>
      <c r="B75" s="121">
        <v>8140.03</v>
      </c>
      <c r="C75" s="57" t="s">
        <v>29</v>
      </c>
      <c r="D75" s="71">
        <v>12270</v>
      </c>
      <c r="E75" s="65">
        <v>5500</v>
      </c>
      <c r="F75" s="65">
        <v>9000</v>
      </c>
      <c r="G75" s="97">
        <v>9000</v>
      </c>
      <c r="H75" s="65">
        <f t="shared" si="11"/>
        <v>0</v>
      </c>
      <c r="I75" s="78"/>
    </row>
    <row r="76" spans="1:9" ht="12" customHeight="1" x14ac:dyDescent="0.3">
      <c r="A76" s="120"/>
      <c r="B76" s="121">
        <v>8140.04</v>
      </c>
      <c r="C76" s="57" t="s">
        <v>30</v>
      </c>
      <c r="D76" s="71">
        <v>76</v>
      </c>
      <c r="E76" s="65">
        <v>700</v>
      </c>
      <c r="F76" s="65">
        <v>200</v>
      </c>
      <c r="G76" s="97">
        <v>200</v>
      </c>
      <c r="H76" s="65">
        <f t="shared" si="11"/>
        <v>0</v>
      </c>
      <c r="I76" s="78"/>
    </row>
    <row r="77" spans="1:9" ht="12" customHeight="1" x14ac:dyDescent="0.3">
      <c r="A77" s="120"/>
      <c r="B77" s="121">
        <v>8140.05</v>
      </c>
      <c r="C77" s="57" t="s">
        <v>31</v>
      </c>
      <c r="D77" s="71">
        <v>973</v>
      </c>
      <c r="E77" s="65">
        <v>2000</v>
      </c>
      <c r="F77" s="65">
        <v>2000</v>
      </c>
      <c r="G77" s="97">
        <v>1000</v>
      </c>
      <c r="H77" s="65">
        <f t="shared" si="11"/>
        <v>-1000</v>
      </c>
      <c r="I77" s="78"/>
    </row>
    <row r="78" spans="1:9" ht="12" customHeight="1" x14ac:dyDescent="0.3">
      <c r="A78" s="120"/>
      <c r="B78" s="121">
        <v>8140.06</v>
      </c>
      <c r="C78" s="57" t="s">
        <v>32</v>
      </c>
      <c r="D78" s="71">
        <v>24514</v>
      </c>
      <c r="E78" s="65">
        <v>29000</v>
      </c>
      <c r="F78" s="65">
        <v>30000</v>
      </c>
      <c r="G78" s="97">
        <v>30000</v>
      </c>
      <c r="H78" s="65">
        <f t="shared" si="11"/>
        <v>0</v>
      </c>
      <c r="I78" s="78"/>
    </row>
    <row r="79" spans="1:9" ht="12" customHeight="1" x14ac:dyDescent="0.3">
      <c r="A79" s="120"/>
      <c r="B79" s="121">
        <v>8140.07</v>
      </c>
      <c r="C79" s="63" t="s">
        <v>33</v>
      </c>
      <c r="D79" s="71">
        <v>2520</v>
      </c>
      <c r="E79" s="72">
        <v>2200</v>
      </c>
      <c r="F79" s="72">
        <v>2550</v>
      </c>
      <c r="G79" s="103">
        <v>2550</v>
      </c>
      <c r="H79" s="65">
        <f t="shared" si="11"/>
        <v>0</v>
      </c>
      <c r="I79" s="78"/>
    </row>
    <row r="80" spans="1:9" ht="12" customHeight="1" x14ac:dyDescent="0.3">
      <c r="A80" s="186">
        <v>8200</v>
      </c>
      <c r="B80" s="186"/>
      <c r="C80" s="60" t="s">
        <v>34</v>
      </c>
      <c r="D80" s="91"/>
      <c r="E80" s="91"/>
      <c r="F80" s="91"/>
      <c r="G80" s="102"/>
      <c r="H80" s="91"/>
      <c r="I80" s="93"/>
    </row>
    <row r="81" spans="1:9" ht="12" customHeight="1" x14ac:dyDescent="0.3">
      <c r="A81" s="186">
        <v>8210</v>
      </c>
      <c r="B81" s="186"/>
      <c r="C81" s="57" t="s">
        <v>35</v>
      </c>
      <c r="D81" s="91"/>
      <c r="E81" s="91"/>
      <c r="F81" s="91"/>
      <c r="G81" s="102"/>
      <c r="H81" s="91"/>
      <c r="I81" s="93"/>
    </row>
    <row r="82" spans="1:9" ht="12" customHeight="1" x14ac:dyDescent="0.3">
      <c r="A82" s="122"/>
      <c r="B82" s="81">
        <v>8210.01</v>
      </c>
      <c r="C82" s="63" t="s">
        <v>221</v>
      </c>
      <c r="D82" s="71">
        <v>539</v>
      </c>
      <c r="E82" s="71">
        <v>500</v>
      </c>
      <c r="F82" s="71">
        <v>500</v>
      </c>
      <c r="G82" s="98">
        <v>500</v>
      </c>
      <c r="H82" s="65">
        <f>G82-F82</f>
        <v>0</v>
      </c>
      <c r="I82" s="78"/>
    </row>
    <row r="83" spans="1:9" ht="12" customHeight="1" x14ac:dyDescent="0.3">
      <c r="A83" s="194">
        <v>8211</v>
      </c>
      <c r="B83" s="194"/>
      <c r="C83" s="63" t="s">
        <v>38</v>
      </c>
      <c r="D83" s="91"/>
      <c r="E83" s="91"/>
      <c r="F83" s="91"/>
      <c r="G83" s="102"/>
      <c r="H83" s="91"/>
      <c r="I83" s="93"/>
    </row>
    <row r="84" spans="1:9" ht="12" customHeight="1" x14ac:dyDescent="0.3">
      <c r="A84" s="120"/>
      <c r="B84" s="121">
        <v>8211.01</v>
      </c>
      <c r="C84" s="57" t="s">
        <v>36</v>
      </c>
      <c r="D84" s="71">
        <v>37211</v>
      </c>
      <c r="E84" s="65">
        <v>46125</v>
      </c>
      <c r="F84" s="65">
        <v>46125</v>
      </c>
      <c r="G84" s="97">
        <v>46125</v>
      </c>
      <c r="H84" s="65">
        <f t="shared" ref="H84:H85" si="12">G84-F84</f>
        <v>0</v>
      </c>
      <c r="I84" s="78"/>
    </row>
    <row r="85" spans="1:9" ht="12" customHeight="1" x14ac:dyDescent="0.3">
      <c r="A85" s="120"/>
      <c r="B85" s="121">
        <v>8211.02</v>
      </c>
      <c r="C85" s="57" t="s">
        <v>37</v>
      </c>
      <c r="D85" s="71">
        <v>17625</v>
      </c>
      <c r="E85" s="65">
        <v>30000</v>
      </c>
      <c r="F85" s="65">
        <v>30000</v>
      </c>
      <c r="G85" s="97">
        <v>30000</v>
      </c>
      <c r="H85" s="65">
        <f t="shared" si="12"/>
        <v>0</v>
      </c>
      <c r="I85" s="78"/>
    </row>
    <row r="86" spans="1:9" ht="12" customHeight="1" x14ac:dyDescent="0.3">
      <c r="A86" s="186">
        <v>8212</v>
      </c>
      <c r="B86" s="186"/>
      <c r="C86" s="57" t="s">
        <v>39</v>
      </c>
      <c r="D86" s="91"/>
      <c r="E86" s="91"/>
      <c r="F86" s="91"/>
      <c r="G86" s="102"/>
      <c r="H86" s="91"/>
      <c r="I86" s="93"/>
    </row>
    <row r="87" spans="1:9" ht="12" customHeight="1" x14ac:dyDescent="0.3">
      <c r="A87" s="120"/>
      <c r="B87" s="121">
        <v>8212.01</v>
      </c>
      <c r="C87" s="57" t="s">
        <v>180</v>
      </c>
      <c r="D87" s="71">
        <v>45096</v>
      </c>
      <c r="E87" s="65">
        <v>52255</v>
      </c>
      <c r="F87" s="65">
        <v>52225</v>
      </c>
      <c r="G87" s="97">
        <v>74000</v>
      </c>
      <c r="H87" s="65">
        <f t="shared" ref="H87:H90" si="13">G87-F87</f>
        <v>21775</v>
      </c>
      <c r="I87" s="78"/>
    </row>
    <row r="88" spans="1:9" ht="12" customHeight="1" x14ac:dyDescent="0.3">
      <c r="A88" s="120"/>
      <c r="B88" s="121">
        <v>8212.02</v>
      </c>
      <c r="C88" s="57" t="s">
        <v>40</v>
      </c>
      <c r="D88" s="71">
        <v>24080</v>
      </c>
      <c r="E88" s="65">
        <v>29848</v>
      </c>
      <c r="F88" s="65">
        <v>29848</v>
      </c>
      <c r="G88" s="97">
        <v>29848</v>
      </c>
      <c r="H88" s="65">
        <f t="shared" si="13"/>
        <v>0</v>
      </c>
      <c r="I88" s="78"/>
    </row>
    <row r="89" spans="1:9" ht="12" customHeight="1" x14ac:dyDescent="0.3">
      <c r="A89" s="120"/>
      <c r="B89" s="121">
        <v>8212.0300000000007</v>
      </c>
      <c r="C89" s="57" t="s">
        <v>41</v>
      </c>
      <c r="D89" s="71">
        <v>0</v>
      </c>
      <c r="E89" s="65">
        <v>0</v>
      </c>
      <c r="F89" s="65">
        <v>0</v>
      </c>
      <c r="G89" s="97">
        <v>0</v>
      </c>
      <c r="H89" s="65">
        <f t="shared" si="13"/>
        <v>0</v>
      </c>
      <c r="I89" s="78"/>
    </row>
    <row r="90" spans="1:9" ht="12" customHeight="1" x14ac:dyDescent="0.3">
      <c r="A90" s="120"/>
      <c r="B90" s="121">
        <v>8212.0400000000009</v>
      </c>
      <c r="C90" s="57" t="s">
        <v>3</v>
      </c>
      <c r="D90" s="71">
        <v>35706</v>
      </c>
      <c r="E90" s="65">
        <v>54600</v>
      </c>
      <c r="F90" s="65">
        <v>50000</v>
      </c>
      <c r="G90" s="97">
        <v>46750</v>
      </c>
      <c r="H90" s="65">
        <f t="shared" si="13"/>
        <v>-3250</v>
      </c>
      <c r="I90" s="78"/>
    </row>
    <row r="91" spans="1:9" ht="12" customHeight="1" x14ac:dyDescent="0.3">
      <c r="A91" s="186">
        <v>8220</v>
      </c>
      <c r="B91" s="186"/>
      <c r="C91" s="60" t="s">
        <v>23</v>
      </c>
      <c r="D91" s="91"/>
      <c r="E91" s="91"/>
      <c r="F91" s="91"/>
      <c r="G91" s="102"/>
      <c r="H91" s="91"/>
      <c r="I91" s="93"/>
    </row>
    <row r="92" spans="1:9" ht="12" customHeight="1" x14ac:dyDescent="0.3">
      <c r="A92" s="120"/>
      <c r="B92" s="121">
        <v>8220.01</v>
      </c>
      <c r="C92" s="57" t="s">
        <v>42</v>
      </c>
      <c r="D92" s="71">
        <v>516</v>
      </c>
      <c r="E92" s="65">
        <v>250</v>
      </c>
      <c r="F92" s="65">
        <v>1000</v>
      </c>
      <c r="G92" s="97">
        <v>1000</v>
      </c>
      <c r="H92" s="65">
        <f t="shared" ref="H92:H106" si="14">G92-F92</f>
        <v>0</v>
      </c>
      <c r="I92" s="78"/>
    </row>
    <row r="93" spans="1:9" ht="12" customHeight="1" x14ac:dyDescent="0.3">
      <c r="A93" s="120"/>
      <c r="B93" s="121">
        <v>8220.02</v>
      </c>
      <c r="C93" s="57" t="s">
        <v>43</v>
      </c>
      <c r="D93" s="71">
        <v>765</v>
      </c>
      <c r="E93" s="65">
        <v>0</v>
      </c>
      <c r="F93" s="65">
        <v>0</v>
      </c>
      <c r="G93" s="97">
        <v>0</v>
      </c>
      <c r="H93" s="65">
        <f t="shared" si="14"/>
        <v>0</v>
      </c>
      <c r="I93" s="78"/>
    </row>
    <row r="94" spans="1:9" ht="12" customHeight="1" x14ac:dyDescent="0.3">
      <c r="A94" s="120"/>
      <c r="B94" s="121">
        <v>8220.0300000000007</v>
      </c>
      <c r="C94" s="57" t="s">
        <v>44</v>
      </c>
      <c r="D94" s="71">
        <v>4945</v>
      </c>
      <c r="E94" s="65">
        <v>6000</v>
      </c>
      <c r="F94" s="65">
        <v>5000</v>
      </c>
      <c r="G94" s="97">
        <v>6000</v>
      </c>
      <c r="H94" s="65">
        <f t="shared" si="14"/>
        <v>1000</v>
      </c>
      <c r="I94" s="78"/>
    </row>
    <row r="95" spans="1:9" ht="12" customHeight="1" x14ac:dyDescent="0.3">
      <c r="A95" s="120"/>
      <c r="B95" s="121">
        <v>8220.0400000000009</v>
      </c>
      <c r="C95" s="57" t="s">
        <v>45</v>
      </c>
      <c r="D95" s="71">
        <v>0</v>
      </c>
      <c r="E95" s="65">
        <v>100</v>
      </c>
      <c r="F95" s="65">
        <v>200</v>
      </c>
      <c r="G95" s="97">
        <v>500</v>
      </c>
      <c r="H95" s="65">
        <f t="shared" si="14"/>
        <v>300</v>
      </c>
      <c r="I95" s="78" t="s">
        <v>231</v>
      </c>
    </row>
    <row r="96" spans="1:9" ht="12" customHeight="1" x14ac:dyDescent="0.3">
      <c r="A96" s="120"/>
      <c r="B96" s="121">
        <v>8220.0499999999993</v>
      </c>
      <c r="C96" s="57" t="s">
        <v>46</v>
      </c>
      <c r="D96" s="71">
        <v>125</v>
      </c>
      <c r="E96" s="65">
        <v>150</v>
      </c>
      <c r="F96" s="65">
        <v>150</v>
      </c>
      <c r="G96" s="97">
        <v>150</v>
      </c>
      <c r="H96" s="65">
        <f t="shared" si="14"/>
        <v>0</v>
      </c>
      <c r="I96" s="78"/>
    </row>
    <row r="97" spans="1:9" ht="12" customHeight="1" x14ac:dyDescent="0.3">
      <c r="A97" s="120"/>
      <c r="B97" s="121">
        <v>8220.06</v>
      </c>
      <c r="C97" s="57" t="s">
        <v>47</v>
      </c>
      <c r="D97" s="71">
        <v>705</v>
      </c>
      <c r="E97" s="65">
        <v>1500</v>
      </c>
      <c r="F97" s="65">
        <v>800</v>
      </c>
      <c r="G97" s="97">
        <v>800</v>
      </c>
      <c r="H97" s="65">
        <f t="shared" si="14"/>
        <v>0</v>
      </c>
      <c r="I97" s="78"/>
    </row>
    <row r="98" spans="1:9" ht="12" customHeight="1" x14ac:dyDescent="0.3">
      <c r="A98" s="120"/>
      <c r="B98" s="121">
        <v>8220.07</v>
      </c>
      <c r="C98" s="57" t="s">
        <v>190</v>
      </c>
      <c r="D98" s="71">
        <v>50</v>
      </c>
      <c r="E98" s="65">
        <v>1500</v>
      </c>
      <c r="F98" s="65">
        <v>2000</v>
      </c>
      <c r="G98" s="97">
        <v>2000</v>
      </c>
      <c r="H98" s="65">
        <f t="shared" si="14"/>
        <v>0</v>
      </c>
      <c r="I98" s="78"/>
    </row>
    <row r="99" spans="1:9" ht="12" customHeight="1" x14ac:dyDescent="0.3">
      <c r="A99" s="120"/>
      <c r="B99" s="121">
        <v>8220.09</v>
      </c>
      <c r="C99" s="57" t="s">
        <v>49</v>
      </c>
      <c r="D99" s="71">
        <v>3021</v>
      </c>
      <c r="E99" s="65">
        <v>3500</v>
      </c>
      <c r="F99" s="65">
        <v>3500</v>
      </c>
      <c r="G99" s="97">
        <v>3500</v>
      </c>
      <c r="H99" s="65">
        <f t="shared" si="14"/>
        <v>0</v>
      </c>
      <c r="I99" s="78"/>
    </row>
    <row r="100" spans="1:9" ht="12" customHeight="1" x14ac:dyDescent="0.3">
      <c r="A100" s="120"/>
      <c r="B100" s="64">
        <v>8220.1</v>
      </c>
      <c r="C100" s="57" t="s">
        <v>50</v>
      </c>
      <c r="D100" s="71">
        <v>3395</v>
      </c>
      <c r="E100" s="65">
        <v>7000</v>
      </c>
      <c r="F100" s="65">
        <v>4000</v>
      </c>
      <c r="G100" s="97">
        <v>4000</v>
      </c>
      <c r="H100" s="65">
        <f t="shared" si="14"/>
        <v>0</v>
      </c>
      <c r="I100" s="78"/>
    </row>
    <row r="101" spans="1:9" ht="12" customHeight="1" x14ac:dyDescent="0.3">
      <c r="A101" s="120"/>
      <c r="B101" s="121">
        <v>8220.11</v>
      </c>
      <c r="C101" s="57" t="s">
        <v>51</v>
      </c>
      <c r="D101" s="71">
        <v>118</v>
      </c>
      <c r="E101" s="65">
        <v>1000</v>
      </c>
      <c r="F101" s="65">
        <v>1000</v>
      </c>
      <c r="G101" s="97">
        <v>1000</v>
      </c>
      <c r="H101" s="65">
        <f t="shared" si="14"/>
        <v>0</v>
      </c>
      <c r="I101" s="78"/>
    </row>
    <row r="102" spans="1:9" ht="12" customHeight="1" x14ac:dyDescent="0.3">
      <c r="A102" s="120"/>
      <c r="B102" s="121">
        <v>8220.1200000000008</v>
      </c>
      <c r="C102" s="57" t="s">
        <v>52</v>
      </c>
      <c r="D102" s="71">
        <v>770</v>
      </c>
      <c r="E102" s="65">
        <v>3100</v>
      </c>
      <c r="F102" s="65">
        <v>1000</v>
      </c>
      <c r="G102" s="97">
        <v>1000</v>
      </c>
      <c r="H102" s="65">
        <f t="shared" si="14"/>
        <v>0</v>
      </c>
      <c r="I102" s="78"/>
    </row>
    <row r="103" spans="1:9" ht="12" customHeight="1" x14ac:dyDescent="0.3">
      <c r="A103" s="120"/>
      <c r="B103" s="121">
        <v>8220.1299999999992</v>
      </c>
      <c r="C103" s="61" t="s">
        <v>53</v>
      </c>
      <c r="D103" s="71">
        <v>1973</v>
      </c>
      <c r="E103" s="65">
        <v>1000</v>
      </c>
      <c r="F103" s="65">
        <v>1500</v>
      </c>
      <c r="G103" s="97">
        <v>1500</v>
      </c>
      <c r="H103" s="65">
        <f t="shared" si="14"/>
        <v>0</v>
      </c>
      <c r="I103" s="78"/>
    </row>
    <row r="104" spans="1:9" ht="12" customHeight="1" x14ac:dyDescent="0.3">
      <c r="A104" s="120"/>
      <c r="B104" s="121">
        <v>8220.14</v>
      </c>
      <c r="C104" s="57" t="s">
        <v>54</v>
      </c>
      <c r="D104" s="71">
        <v>1787</v>
      </c>
      <c r="E104" s="65">
        <v>1300</v>
      </c>
      <c r="F104" s="65">
        <v>1500</v>
      </c>
      <c r="G104" s="97">
        <v>2000</v>
      </c>
      <c r="H104" s="65">
        <f t="shared" si="14"/>
        <v>500</v>
      </c>
      <c r="I104" s="78" t="s">
        <v>230</v>
      </c>
    </row>
    <row r="105" spans="1:9" ht="12" customHeight="1" x14ac:dyDescent="0.3">
      <c r="A105" s="122"/>
      <c r="B105" s="81">
        <v>8220.15</v>
      </c>
      <c r="C105" s="63" t="s">
        <v>191</v>
      </c>
      <c r="D105" s="71">
        <v>3873</v>
      </c>
      <c r="E105" s="71">
        <v>2800</v>
      </c>
      <c r="F105" s="71">
        <v>2800</v>
      </c>
      <c r="G105" s="98">
        <v>3500</v>
      </c>
      <c r="H105" s="65">
        <f t="shared" si="14"/>
        <v>700</v>
      </c>
      <c r="I105" s="78"/>
    </row>
    <row r="106" spans="1:9" ht="12" customHeight="1" x14ac:dyDescent="0.3">
      <c r="A106" s="122"/>
      <c r="B106" s="81">
        <v>8220.16</v>
      </c>
      <c r="C106" s="63" t="s">
        <v>196</v>
      </c>
      <c r="D106" s="71">
        <v>0</v>
      </c>
      <c r="E106" s="71">
        <v>100</v>
      </c>
      <c r="F106" s="71">
        <v>0</v>
      </c>
      <c r="G106" s="98">
        <v>0</v>
      </c>
      <c r="H106" s="65">
        <f t="shared" si="14"/>
        <v>0</v>
      </c>
      <c r="I106" s="78"/>
    </row>
    <row r="107" spans="1:9" ht="12" customHeight="1" x14ac:dyDescent="0.3">
      <c r="A107" s="194">
        <v>8221</v>
      </c>
      <c r="B107" s="194"/>
      <c r="C107" s="79" t="s">
        <v>56</v>
      </c>
      <c r="D107" s="91"/>
      <c r="E107" s="91"/>
      <c r="F107" s="91"/>
      <c r="G107" s="102"/>
      <c r="H107" s="91"/>
      <c r="I107" s="93"/>
    </row>
    <row r="108" spans="1:9" ht="12" customHeight="1" x14ac:dyDescent="0.3">
      <c r="A108" s="120"/>
      <c r="B108" s="121">
        <v>8221.01</v>
      </c>
      <c r="C108" s="57" t="s">
        <v>163</v>
      </c>
      <c r="D108" s="71">
        <v>8675</v>
      </c>
      <c r="E108" s="65">
        <v>17600</v>
      </c>
      <c r="F108" s="65">
        <v>10000</v>
      </c>
      <c r="G108" s="97">
        <v>20000</v>
      </c>
      <c r="H108" s="65">
        <f t="shared" ref="H108:H110" si="15">G108-F108</f>
        <v>10000</v>
      </c>
      <c r="I108" s="78" t="s">
        <v>259</v>
      </c>
    </row>
    <row r="109" spans="1:9" ht="12" customHeight="1" x14ac:dyDescent="0.3">
      <c r="A109" s="120"/>
      <c r="B109" s="121">
        <v>8221.02</v>
      </c>
      <c r="C109" s="57" t="s">
        <v>164</v>
      </c>
      <c r="D109" s="71">
        <v>1565</v>
      </c>
      <c r="E109" s="65">
        <v>6000</v>
      </c>
      <c r="F109" s="65">
        <v>3000</v>
      </c>
      <c r="G109" s="97">
        <v>3000</v>
      </c>
      <c r="H109" s="65">
        <f t="shared" si="15"/>
        <v>0</v>
      </c>
      <c r="I109" s="78"/>
    </row>
    <row r="110" spans="1:9" ht="12" customHeight="1" x14ac:dyDescent="0.3">
      <c r="A110" s="120"/>
      <c r="B110" s="121">
        <v>8221.0300000000007</v>
      </c>
      <c r="C110" s="57" t="s">
        <v>57</v>
      </c>
      <c r="D110" s="71">
        <v>2772</v>
      </c>
      <c r="E110" s="65">
        <v>3000</v>
      </c>
      <c r="F110" s="65">
        <v>4000</v>
      </c>
      <c r="G110" s="97">
        <v>4000</v>
      </c>
      <c r="H110" s="65">
        <f t="shared" si="15"/>
        <v>0</v>
      </c>
      <c r="I110" s="78"/>
    </row>
    <row r="111" spans="1:9" ht="12" customHeight="1" x14ac:dyDescent="0.3">
      <c r="A111" s="186">
        <v>8230</v>
      </c>
      <c r="B111" s="186"/>
      <c r="C111" s="60" t="s">
        <v>58</v>
      </c>
      <c r="D111" s="91"/>
      <c r="E111" s="91"/>
      <c r="F111" s="91"/>
      <c r="G111" s="102"/>
      <c r="H111" s="91"/>
      <c r="I111" s="93"/>
    </row>
    <row r="112" spans="1:9" ht="12" customHeight="1" x14ac:dyDescent="0.3">
      <c r="A112" s="120"/>
      <c r="B112" s="121">
        <v>8230.01</v>
      </c>
      <c r="C112" s="57" t="s">
        <v>59</v>
      </c>
      <c r="D112" s="71">
        <v>200</v>
      </c>
      <c r="E112" s="65">
        <v>2886</v>
      </c>
      <c r="F112" s="65">
        <v>200</v>
      </c>
      <c r="G112" s="130">
        <v>0</v>
      </c>
      <c r="H112" s="65">
        <f t="shared" ref="H112:H124" si="16">G112-F112</f>
        <v>-200</v>
      </c>
      <c r="I112" s="107"/>
    </row>
    <row r="113" spans="1:9" ht="12" customHeight="1" x14ac:dyDescent="0.3">
      <c r="A113" s="120"/>
      <c r="B113" s="121">
        <v>8230.02</v>
      </c>
      <c r="C113" s="57" t="s">
        <v>220</v>
      </c>
      <c r="D113" s="71">
        <v>61474</v>
      </c>
      <c r="E113" s="73">
        <v>60000</v>
      </c>
      <c r="F113" s="73">
        <v>90000</v>
      </c>
      <c r="G113" s="104">
        <v>111600</v>
      </c>
      <c r="H113" s="65">
        <f t="shared" si="16"/>
        <v>21600</v>
      </c>
      <c r="I113" s="78"/>
    </row>
    <row r="114" spans="1:9" ht="12" customHeight="1" x14ac:dyDescent="0.3">
      <c r="A114" s="120"/>
      <c r="B114" s="121">
        <v>8230.0300000000007</v>
      </c>
      <c r="C114" s="57" t="s">
        <v>153</v>
      </c>
      <c r="D114" s="71">
        <v>350</v>
      </c>
      <c r="E114" s="65">
        <v>0</v>
      </c>
      <c r="F114" s="65">
        <v>400</v>
      </c>
      <c r="G114" s="97">
        <v>400</v>
      </c>
      <c r="H114" s="65">
        <f t="shared" si="16"/>
        <v>0</v>
      </c>
      <c r="I114" s="78"/>
    </row>
    <row r="115" spans="1:9" ht="12" customHeight="1" x14ac:dyDescent="0.3">
      <c r="A115" s="120"/>
      <c r="B115" s="121">
        <v>8230.0400000000009</v>
      </c>
      <c r="C115" s="57" t="s">
        <v>61</v>
      </c>
      <c r="D115" s="71">
        <v>1763</v>
      </c>
      <c r="E115" s="65">
        <v>1500</v>
      </c>
      <c r="F115" s="65">
        <v>1944</v>
      </c>
      <c r="G115" s="97">
        <v>1944</v>
      </c>
      <c r="H115" s="65">
        <f t="shared" si="16"/>
        <v>0</v>
      </c>
      <c r="I115" s="78" t="s">
        <v>234</v>
      </c>
    </row>
    <row r="116" spans="1:9" ht="12" customHeight="1" x14ac:dyDescent="0.3">
      <c r="A116" s="120"/>
      <c r="B116" s="121">
        <v>8230.0499999999993</v>
      </c>
      <c r="C116" s="57" t="s">
        <v>62</v>
      </c>
      <c r="D116" s="71">
        <v>975</v>
      </c>
      <c r="E116" s="65">
        <v>2000</v>
      </c>
      <c r="F116" s="65">
        <v>2000</v>
      </c>
      <c r="G116" s="97">
        <v>2000</v>
      </c>
      <c r="H116" s="65">
        <f t="shared" si="16"/>
        <v>0</v>
      </c>
      <c r="I116" s="78"/>
    </row>
    <row r="117" spans="1:9" ht="12" customHeight="1" x14ac:dyDescent="0.3">
      <c r="A117" s="120"/>
      <c r="B117" s="121">
        <v>8230.06</v>
      </c>
      <c r="C117" s="57" t="s">
        <v>63</v>
      </c>
      <c r="D117" s="71">
        <v>32822</v>
      </c>
      <c r="E117" s="65">
        <v>28000</v>
      </c>
      <c r="F117" s="65">
        <v>30000</v>
      </c>
      <c r="G117" s="97">
        <v>33000</v>
      </c>
      <c r="H117" s="65">
        <f t="shared" si="16"/>
        <v>3000</v>
      </c>
      <c r="I117" s="78"/>
    </row>
    <row r="118" spans="1:9" ht="12" customHeight="1" x14ac:dyDescent="0.3">
      <c r="A118" s="120"/>
      <c r="B118" s="121">
        <v>8230.08</v>
      </c>
      <c r="C118" s="57" t="s">
        <v>162</v>
      </c>
      <c r="D118" s="71">
        <v>1364</v>
      </c>
      <c r="E118" s="65">
        <v>4000</v>
      </c>
      <c r="F118" s="65">
        <v>3000</v>
      </c>
      <c r="G118" s="97">
        <v>3000</v>
      </c>
      <c r="H118" s="65">
        <f t="shared" si="16"/>
        <v>0</v>
      </c>
      <c r="I118" s="78"/>
    </row>
    <row r="119" spans="1:9" ht="12" customHeight="1" x14ac:dyDescent="0.3">
      <c r="A119" s="120"/>
      <c r="B119" s="121">
        <v>8230.09</v>
      </c>
      <c r="C119" s="57" t="s">
        <v>65</v>
      </c>
      <c r="D119" s="71">
        <v>8617</v>
      </c>
      <c r="E119" s="65">
        <v>9100</v>
      </c>
      <c r="F119" s="65">
        <v>9100</v>
      </c>
      <c r="G119" s="97">
        <v>9000</v>
      </c>
      <c r="H119" s="65">
        <f t="shared" si="16"/>
        <v>-100</v>
      </c>
      <c r="I119" s="78"/>
    </row>
    <row r="120" spans="1:9" ht="12" customHeight="1" x14ac:dyDescent="0.3">
      <c r="A120" s="120"/>
      <c r="B120" s="64">
        <v>8230.1</v>
      </c>
      <c r="C120" s="57" t="s">
        <v>66</v>
      </c>
      <c r="D120" s="71">
        <v>1549</v>
      </c>
      <c r="E120" s="65">
        <v>1300</v>
      </c>
      <c r="F120" s="65">
        <v>1300</v>
      </c>
      <c r="G120" s="97">
        <v>2500</v>
      </c>
      <c r="H120" s="65">
        <f t="shared" si="16"/>
        <v>1200</v>
      </c>
      <c r="I120" s="78"/>
    </row>
    <row r="121" spans="1:9" ht="12" customHeight="1" x14ac:dyDescent="0.3">
      <c r="A121" s="120"/>
      <c r="B121" s="121">
        <v>8230.11</v>
      </c>
      <c r="C121" s="57" t="s">
        <v>161</v>
      </c>
      <c r="D121" s="71">
        <v>2741</v>
      </c>
      <c r="E121" s="65">
        <v>3000</v>
      </c>
      <c r="F121" s="65">
        <v>3000</v>
      </c>
      <c r="G121" s="97">
        <v>3000</v>
      </c>
      <c r="H121" s="65">
        <f t="shared" si="16"/>
        <v>0</v>
      </c>
      <c r="I121" s="78"/>
    </row>
    <row r="122" spans="1:9" ht="12" customHeight="1" x14ac:dyDescent="0.3">
      <c r="A122" s="120"/>
      <c r="B122" s="121">
        <v>8230.1200000000008</v>
      </c>
      <c r="C122" s="57" t="s">
        <v>211</v>
      </c>
      <c r="D122" s="71">
        <v>4556</v>
      </c>
      <c r="E122" s="65">
        <v>0</v>
      </c>
      <c r="F122" s="65">
        <v>4356</v>
      </c>
      <c r="G122" s="97">
        <v>4500</v>
      </c>
      <c r="H122" s="65">
        <f t="shared" si="16"/>
        <v>144</v>
      </c>
      <c r="I122" s="78" t="s">
        <v>235</v>
      </c>
    </row>
    <row r="123" spans="1:9" ht="12" customHeight="1" x14ac:dyDescent="0.3">
      <c r="A123" s="120"/>
      <c r="B123" s="121">
        <v>8230.1299999999992</v>
      </c>
      <c r="C123" s="57" t="s">
        <v>212</v>
      </c>
      <c r="D123" s="71">
        <v>520</v>
      </c>
      <c r="E123" s="65">
        <v>0</v>
      </c>
      <c r="F123" s="65">
        <v>500</v>
      </c>
      <c r="G123" s="97">
        <v>800</v>
      </c>
      <c r="H123" s="65">
        <f t="shared" si="16"/>
        <v>300</v>
      </c>
      <c r="I123" s="78"/>
    </row>
    <row r="124" spans="1:9" ht="12" customHeight="1" x14ac:dyDescent="0.3">
      <c r="A124" s="120"/>
      <c r="B124" s="121">
        <v>8230.14</v>
      </c>
      <c r="C124" s="57" t="s">
        <v>213</v>
      </c>
      <c r="D124" s="71">
        <v>750</v>
      </c>
      <c r="E124" s="65">
        <v>0</v>
      </c>
      <c r="F124" s="65">
        <v>3000</v>
      </c>
      <c r="G124" s="97">
        <v>1000</v>
      </c>
      <c r="H124" s="65">
        <f t="shared" si="16"/>
        <v>-2000</v>
      </c>
      <c r="I124" s="78" t="s">
        <v>214</v>
      </c>
    </row>
    <row r="125" spans="1:9" ht="12" customHeight="1" x14ac:dyDescent="0.3">
      <c r="A125" s="186">
        <v>8300</v>
      </c>
      <c r="B125" s="186"/>
      <c r="C125" s="60" t="s">
        <v>67</v>
      </c>
      <c r="D125" s="91"/>
      <c r="E125" s="91"/>
      <c r="F125" s="91"/>
      <c r="G125" s="102"/>
      <c r="H125" s="91"/>
      <c r="I125" s="93"/>
    </row>
    <row r="126" spans="1:9" ht="12" customHeight="1" x14ac:dyDescent="0.3">
      <c r="A126" s="186">
        <v>8310</v>
      </c>
      <c r="B126" s="186"/>
      <c r="C126" s="57" t="s">
        <v>35</v>
      </c>
      <c r="D126" s="91"/>
      <c r="E126" s="91"/>
      <c r="F126" s="91"/>
      <c r="G126" s="102"/>
      <c r="H126" s="91"/>
      <c r="I126" s="93"/>
    </row>
    <row r="127" spans="1:9" ht="12" customHeight="1" x14ac:dyDescent="0.3">
      <c r="A127" s="186">
        <v>8311</v>
      </c>
      <c r="B127" s="186"/>
      <c r="C127" s="57" t="s">
        <v>68</v>
      </c>
      <c r="D127" s="74">
        <v>17525</v>
      </c>
      <c r="E127" s="65">
        <v>29848</v>
      </c>
      <c r="F127" s="65">
        <v>0</v>
      </c>
      <c r="G127" s="97">
        <v>0</v>
      </c>
      <c r="H127" s="65">
        <f t="shared" ref="H127:H130" si="17">G127-F127</f>
        <v>0</v>
      </c>
      <c r="I127" s="78" t="s">
        <v>215</v>
      </c>
    </row>
    <row r="128" spans="1:9" ht="12" customHeight="1" x14ac:dyDescent="0.3">
      <c r="A128" s="186">
        <v>8312</v>
      </c>
      <c r="B128" s="186"/>
      <c r="C128" s="57" t="s">
        <v>69</v>
      </c>
      <c r="D128" s="74">
        <v>6086</v>
      </c>
      <c r="E128" s="65">
        <v>23452</v>
      </c>
      <c r="F128" s="65">
        <v>0</v>
      </c>
      <c r="G128" s="97">
        <v>0</v>
      </c>
      <c r="H128" s="65">
        <f t="shared" si="17"/>
        <v>0</v>
      </c>
      <c r="I128" s="78" t="s">
        <v>215</v>
      </c>
    </row>
    <row r="129" spans="1:9" ht="12" customHeight="1" x14ac:dyDescent="0.3">
      <c r="A129" s="186">
        <v>8313</v>
      </c>
      <c r="B129" s="186"/>
      <c r="C129" s="57" t="s">
        <v>70</v>
      </c>
      <c r="D129" s="74">
        <v>13220</v>
      </c>
      <c r="E129" s="65">
        <v>21320</v>
      </c>
      <c r="F129" s="65">
        <v>0</v>
      </c>
      <c r="G129" s="97">
        <v>0</v>
      </c>
      <c r="H129" s="65">
        <f t="shared" si="17"/>
        <v>0</v>
      </c>
      <c r="I129" s="78" t="s">
        <v>215</v>
      </c>
    </row>
    <row r="130" spans="1:9" ht="12" customHeight="1" x14ac:dyDescent="0.3">
      <c r="A130" s="186">
        <v>8314</v>
      </c>
      <c r="B130" s="186"/>
      <c r="C130" s="57" t="s">
        <v>71</v>
      </c>
      <c r="D130" s="71">
        <v>0</v>
      </c>
      <c r="E130" s="65">
        <v>0</v>
      </c>
      <c r="F130" s="65">
        <v>0</v>
      </c>
      <c r="G130" s="97">
        <v>0</v>
      </c>
      <c r="H130" s="65">
        <f t="shared" si="17"/>
        <v>0</v>
      </c>
      <c r="I130" s="78"/>
    </row>
    <row r="131" spans="1:9" ht="12" customHeight="1" x14ac:dyDescent="0.3">
      <c r="A131" s="186">
        <v>8320</v>
      </c>
      <c r="B131" s="186"/>
      <c r="C131" s="57" t="s">
        <v>23</v>
      </c>
      <c r="D131" s="91"/>
      <c r="E131" s="91"/>
      <c r="F131" s="91"/>
      <c r="G131" s="102"/>
      <c r="H131" s="91"/>
      <c r="I131" s="93"/>
    </row>
    <row r="132" spans="1:9" ht="12" customHeight="1" x14ac:dyDescent="0.3">
      <c r="A132" s="120"/>
      <c r="B132" s="121">
        <v>8320.01</v>
      </c>
      <c r="C132" s="57" t="s">
        <v>72</v>
      </c>
      <c r="D132" s="71">
        <v>417</v>
      </c>
      <c r="E132" s="65">
        <v>1000</v>
      </c>
      <c r="F132" s="65">
        <v>500</v>
      </c>
      <c r="G132" s="97">
        <v>1000</v>
      </c>
      <c r="H132" s="65">
        <f t="shared" ref="H132:H148" si="18">G132-F132</f>
        <v>500</v>
      </c>
      <c r="I132" s="78"/>
    </row>
    <row r="133" spans="1:9" ht="12" customHeight="1" x14ac:dyDescent="0.3">
      <c r="A133" s="120"/>
      <c r="B133" s="121">
        <v>8320.02</v>
      </c>
      <c r="C133" s="57" t="s">
        <v>73</v>
      </c>
      <c r="D133" s="71">
        <v>1689</v>
      </c>
      <c r="E133" s="65">
        <v>1000</v>
      </c>
      <c r="F133" s="65">
        <v>1000</v>
      </c>
      <c r="G133" s="97">
        <v>2000</v>
      </c>
      <c r="H133" s="65">
        <f t="shared" si="18"/>
        <v>1000</v>
      </c>
      <c r="I133" s="78"/>
    </row>
    <row r="134" spans="1:9" ht="12" customHeight="1" x14ac:dyDescent="0.3">
      <c r="A134" s="120"/>
      <c r="B134" s="121">
        <v>8320.0300000000007</v>
      </c>
      <c r="C134" s="57" t="s">
        <v>74</v>
      </c>
      <c r="D134" s="71">
        <v>1071</v>
      </c>
      <c r="E134" s="65">
        <v>3000</v>
      </c>
      <c r="F134" s="65">
        <v>4000</v>
      </c>
      <c r="G134" s="97">
        <v>4000</v>
      </c>
      <c r="H134" s="65">
        <f t="shared" si="18"/>
        <v>0</v>
      </c>
      <c r="I134" s="78"/>
    </row>
    <row r="135" spans="1:9" ht="12" customHeight="1" x14ac:dyDescent="0.3">
      <c r="A135" s="120"/>
      <c r="B135" s="121">
        <v>8320.0400000000009</v>
      </c>
      <c r="C135" s="57" t="s">
        <v>75</v>
      </c>
      <c r="D135" s="71">
        <v>2079</v>
      </c>
      <c r="E135" s="65">
        <v>3000</v>
      </c>
      <c r="F135" s="65">
        <v>3000</v>
      </c>
      <c r="G135" s="97">
        <v>3000</v>
      </c>
      <c r="H135" s="65">
        <f t="shared" si="18"/>
        <v>0</v>
      </c>
      <c r="I135" s="78"/>
    </row>
    <row r="136" spans="1:9" ht="12" customHeight="1" x14ac:dyDescent="0.3">
      <c r="A136" s="120"/>
      <c r="B136" s="121">
        <v>8320.0499999999993</v>
      </c>
      <c r="C136" s="57" t="s">
        <v>76</v>
      </c>
      <c r="D136" s="71">
        <v>927</v>
      </c>
      <c r="E136" s="65">
        <v>300</v>
      </c>
      <c r="F136" s="65">
        <v>300</v>
      </c>
      <c r="G136" s="97">
        <v>1000</v>
      </c>
      <c r="H136" s="65">
        <f t="shared" si="18"/>
        <v>700</v>
      </c>
      <c r="I136" s="78" t="s">
        <v>227</v>
      </c>
    </row>
    <row r="137" spans="1:9" ht="12" customHeight="1" x14ac:dyDescent="0.3">
      <c r="A137" s="120"/>
      <c r="B137" s="121">
        <v>8320.06</v>
      </c>
      <c r="C137" s="57" t="s">
        <v>77</v>
      </c>
      <c r="D137" s="71">
        <v>357</v>
      </c>
      <c r="E137" s="65">
        <v>500</v>
      </c>
      <c r="F137" s="65">
        <v>600</v>
      </c>
      <c r="G137" s="97">
        <v>600</v>
      </c>
      <c r="H137" s="65">
        <f t="shared" si="18"/>
        <v>0</v>
      </c>
      <c r="I137" s="78"/>
    </row>
    <row r="138" spans="1:9" ht="12" customHeight="1" x14ac:dyDescent="0.3">
      <c r="A138" s="120"/>
      <c r="B138" s="121">
        <v>8320.07</v>
      </c>
      <c r="C138" s="57" t="s">
        <v>78</v>
      </c>
      <c r="D138" s="71">
        <v>1212</v>
      </c>
      <c r="E138" s="65">
        <v>2000</v>
      </c>
      <c r="F138" s="65">
        <v>1000</v>
      </c>
      <c r="G138" s="97">
        <v>1000</v>
      </c>
      <c r="H138" s="65">
        <f t="shared" si="18"/>
        <v>0</v>
      </c>
      <c r="I138" s="78"/>
    </row>
    <row r="139" spans="1:9" ht="12" customHeight="1" x14ac:dyDescent="0.3">
      <c r="A139" s="120"/>
      <c r="B139" s="121">
        <v>8320.08</v>
      </c>
      <c r="C139" s="57" t="s">
        <v>79</v>
      </c>
      <c r="D139" s="71">
        <v>290</v>
      </c>
      <c r="E139" s="65">
        <v>500</v>
      </c>
      <c r="F139" s="65">
        <v>500</v>
      </c>
      <c r="G139" s="97">
        <v>500</v>
      </c>
      <c r="H139" s="65">
        <f t="shared" si="18"/>
        <v>0</v>
      </c>
      <c r="I139" s="78"/>
    </row>
    <row r="140" spans="1:9" ht="12" customHeight="1" x14ac:dyDescent="0.3">
      <c r="A140" s="120"/>
      <c r="B140" s="121">
        <v>8320.09</v>
      </c>
      <c r="C140" s="57" t="s">
        <v>80</v>
      </c>
      <c r="D140" s="71">
        <v>16260</v>
      </c>
      <c r="E140" s="65">
        <v>10000</v>
      </c>
      <c r="F140" s="65">
        <v>8000</v>
      </c>
      <c r="G140" s="97">
        <v>12000</v>
      </c>
      <c r="H140" s="65">
        <f t="shared" si="18"/>
        <v>4000</v>
      </c>
      <c r="I140" s="78" t="s">
        <v>232</v>
      </c>
    </row>
    <row r="141" spans="1:9" ht="12" customHeight="1" x14ac:dyDescent="0.3">
      <c r="A141" s="120"/>
      <c r="B141" s="64">
        <v>8320.1</v>
      </c>
      <c r="C141" s="57" t="s">
        <v>81</v>
      </c>
      <c r="D141" s="71">
        <v>36</v>
      </c>
      <c r="E141" s="65">
        <v>300</v>
      </c>
      <c r="F141" s="65">
        <v>500</v>
      </c>
      <c r="G141" s="97">
        <v>500</v>
      </c>
      <c r="H141" s="65">
        <f t="shared" si="18"/>
        <v>0</v>
      </c>
      <c r="I141" s="78"/>
    </row>
    <row r="142" spans="1:9" ht="12" customHeight="1" x14ac:dyDescent="0.3">
      <c r="A142" s="120"/>
      <c r="B142" s="121">
        <v>8320.11</v>
      </c>
      <c r="C142" s="57" t="s">
        <v>86</v>
      </c>
      <c r="D142" s="71">
        <v>177</v>
      </c>
      <c r="E142" s="65">
        <v>0</v>
      </c>
      <c r="F142" s="65">
        <v>200</v>
      </c>
      <c r="G142" s="97">
        <v>200</v>
      </c>
      <c r="H142" s="65">
        <f t="shared" si="18"/>
        <v>0</v>
      </c>
      <c r="I142" s="78"/>
    </row>
    <row r="143" spans="1:9" ht="12" customHeight="1" x14ac:dyDescent="0.3">
      <c r="A143" s="120"/>
      <c r="B143" s="121">
        <v>8320.1200000000008</v>
      </c>
      <c r="C143" s="57" t="s">
        <v>82</v>
      </c>
      <c r="D143" s="71">
        <v>4044</v>
      </c>
      <c r="E143" s="65">
        <v>3300</v>
      </c>
      <c r="F143" s="65">
        <v>4000</v>
      </c>
      <c r="G143" s="97">
        <v>3500</v>
      </c>
      <c r="H143" s="65">
        <f t="shared" si="18"/>
        <v>-500</v>
      </c>
      <c r="I143" s="78"/>
    </row>
    <row r="144" spans="1:9" ht="12" customHeight="1" x14ac:dyDescent="0.3">
      <c r="A144" s="120"/>
      <c r="B144" s="121">
        <v>8320.1299999999992</v>
      </c>
      <c r="C144" s="57" t="s">
        <v>83</v>
      </c>
      <c r="D144" s="71">
        <v>1231</v>
      </c>
      <c r="E144" s="65">
        <v>2500</v>
      </c>
      <c r="F144" s="65">
        <v>2500</v>
      </c>
      <c r="G144" s="97">
        <v>1500</v>
      </c>
      <c r="H144" s="65">
        <f t="shared" si="18"/>
        <v>-1000</v>
      </c>
      <c r="I144" s="78"/>
    </row>
    <row r="145" spans="1:9" ht="12" customHeight="1" x14ac:dyDescent="0.3">
      <c r="A145" s="120"/>
      <c r="B145" s="121">
        <v>8320.14</v>
      </c>
      <c r="C145" s="57" t="s">
        <v>84</v>
      </c>
      <c r="D145" s="71">
        <v>247</v>
      </c>
      <c r="E145" s="65">
        <v>500</v>
      </c>
      <c r="F145" s="65">
        <v>0</v>
      </c>
      <c r="G145" s="97">
        <v>200</v>
      </c>
      <c r="H145" s="65">
        <f t="shared" si="18"/>
        <v>200</v>
      </c>
      <c r="I145" s="78"/>
    </row>
    <row r="146" spans="1:9" ht="12" customHeight="1" x14ac:dyDescent="0.3">
      <c r="A146" s="120"/>
      <c r="B146" s="121">
        <v>8320.15</v>
      </c>
      <c r="C146" s="57" t="s">
        <v>85</v>
      </c>
      <c r="D146" s="71">
        <v>1967</v>
      </c>
      <c r="E146" s="65">
        <v>1100</v>
      </c>
      <c r="F146" s="65">
        <v>2500</v>
      </c>
      <c r="G146" s="97">
        <v>1000</v>
      </c>
      <c r="H146" s="65">
        <f t="shared" si="18"/>
        <v>-1500</v>
      </c>
      <c r="I146" s="78"/>
    </row>
    <row r="147" spans="1:9" ht="12" customHeight="1" x14ac:dyDescent="0.3">
      <c r="A147" s="120"/>
      <c r="B147" s="121">
        <v>8320.16</v>
      </c>
      <c r="C147" s="61" t="s">
        <v>185</v>
      </c>
      <c r="D147" s="71">
        <v>0</v>
      </c>
      <c r="E147" s="65">
        <v>1300</v>
      </c>
      <c r="F147" s="65">
        <v>0</v>
      </c>
      <c r="G147" s="97">
        <v>0</v>
      </c>
      <c r="H147" s="65">
        <f t="shared" si="18"/>
        <v>0</v>
      </c>
      <c r="I147" s="78" t="s">
        <v>266</v>
      </c>
    </row>
    <row r="148" spans="1:9" ht="12" customHeight="1" x14ac:dyDescent="0.3">
      <c r="A148" s="120"/>
      <c r="B148" s="121">
        <v>8320.17</v>
      </c>
      <c r="C148" s="57" t="s">
        <v>87</v>
      </c>
      <c r="D148" s="71">
        <v>655</v>
      </c>
      <c r="E148" s="65">
        <v>600</v>
      </c>
      <c r="F148" s="65">
        <v>600</v>
      </c>
      <c r="G148" s="97">
        <v>600</v>
      </c>
      <c r="H148" s="65">
        <f t="shared" si="18"/>
        <v>0</v>
      </c>
      <c r="I148" s="78"/>
    </row>
    <row r="149" spans="1:9" ht="12" customHeight="1" x14ac:dyDescent="0.3">
      <c r="A149" s="186">
        <v>8400</v>
      </c>
      <c r="B149" s="186"/>
      <c r="C149" s="60" t="s">
        <v>88</v>
      </c>
      <c r="D149" s="91"/>
      <c r="E149" s="91"/>
      <c r="F149" s="91"/>
      <c r="G149" s="102"/>
      <c r="H149" s="91"/>
      <c r="I149" s="93"/>
    </row>
    <row r="150" spans="1:9" ht="12" customHeight="1" x14ac:dyDescent="0.3">
      <c r="A150" s="186">
        <v>8411</v>
      </c>
      <c r="B150" s="186"/>
      <c r="C150" s="60" t="s">
        <v>202</v>
      </c>
      <c r="D150" s="91"/>
      <c r="E150" s="91"/>
      <c r="F150" s="91"/>
      <c r="G150" s="102"/>
      <c r="H150" s="91"/>
      <c r="I150" s="93"/>
    </row>
    <row r="151" spans="1:9" ht="12" customHeight="1" x14ac:dyDescent="0.3">
      <c r="A151" s="120"/>
      <c r="B151" s="121">
        <v>8411.01</v>
      </c>
      <c r="C151" s="57" t="s">
        <v>89</v>
      </c>
      <c r="D151" s="71">
        <v>22513</v>
      </c>
      <c r="E151" s="65">
        <v>29848</v>
      </c>
      <c r="F151" s="65">
        <v>29848</v>
      </c>
      <c r="G151" s="97">
        <v>29848</v>
      </c>
      <c r="H151" s="65">
        <f t="shared" ref="H151:H153" si="19">G151-F151</f>
        <v>0</v>
      </c>
      <c r="I151" s="78"/>
    </row>
    <row r="152" spans="1:9" ht="12" customHeight="1" x14ac:dyDescent="0.3">
      <c r="A152" s="120"/>
      <c r="B152" s="121">
        <v>8411.0300000000007</v>
      </c>
      <c r="C152" s="57" t="s">
        <v>217</v>
      </c>
      <c r="D152" s="71">
        <v>2295</v>
      </c>
      <c r="E152" s="65">
        <v>0</v>
      </c>
      <c r="F152" s="65">
        <v>0</v>
      </c>
      <c r="G152" s="97">
        <v>0</v>
      </c>
      <c r="H152" s="65">
        <f t="shared" si="19"/>
        <v>0</v>
      </c>
      <c r="I152" s="78" t="s">
        <v>228</v>
      </c>
    </row>
    <row r="153" spans="1:9" ht="12" customHeight="1" x14ac:dyDescent="0.3">
      <c r="A153" s="120"/>
      <c r="B153" s="121">
        <v>8411.02</v>
      </c>
      <c r="C153" s="57" t="s">
        <v>216</v>
      </c>
      <c r="D153" s="71">
        <v>6068</v>
      </c>
      <c r="E153" s="65">
        <v>7000</v>
      </c>
      <c r="F153" s="65">
        <v>5000</v>
      </c>
      <c r="G153" s="97">
        <v>5000</v>
      </c>
      <c r="H153" s="65">
        <f t="shared" si="19"/>
        <v>0</v>
      </c>
      <c r="I153" s="78"/>
    </row>
    <row r="154" spans="1:9" ht="12" customHeight="1" x14ac:dyDescent="0.3">
      <c r="A154" s="186">
        <v>8412</v>
      </c>
      <c r="B154" s="186"/>
      <c r="C154" s="60" t="s">
        <v>90</v>
      </c>
      <c r="D154" s="91"/>
      <c r="E154" s="91"/>
      <c r="F154" s="91"/>
      <c r="G154" s="102"/>
      <c r="H154" s="91"/>
      <c r="I154" s="93"/>
    </row>
    <row r="155" spans="1:9" ht="12" customHeight="1" x14ac:dyDescent="0.3">
      <c r="A155" s="120"/>
      <c r="B155" s="121">
        <v>8412.01</v>
      </c>
      <c r="C155" s="57" t="s">
        <v>91</v>
      </c>
      <c r="D155" s="71">
        <v>0</v>
      </c>
      <c r="E155" s="65">
        <v>0</v>
      </c>
      <c r="F155" s="65">
        <v>0</v>
      </c>
      <c r="G155" s="97">
        <v>0</v>
      </c>
      <c r="H155" s="65">
        <f t="shared" ref="H155:H160" si="20">G155-F155</f>
        <v>0</v>
      </c>
      <c r="I155" s="78"/>
    </row>
    <row r="156" spans="1:9" ht="12" customHeight="1" x14ac:dyDescent="0.3">
      <c r="A156" s="120"/>
      <c r="B156" s="121">
        <v>8412.02</v>
      </c>
      <c r="C156" s="57" t="s">
        <v>92</v>
      </c>
      <c r="D156" s="74">
        <v>7370</v>
      </c>
      <c r="E156" s="65">
        <v>6000</v>
      </c>
      <c r="F156" s="65">
        <v>5000</v>
      </c>
      <c r="G156" s="97">
        <v>5000</v>
      </c>
      <c r="H156" s="65">
        <f t="shared" si="20"/>
        <v>0</v>
      </c>
      <c r="I156" s="78"/>
    </row>
    <row r="157" spans="1:9" ht="12" customHeight="1" x14ac:dyDescent="0.3">
      <c r="A157" s="120"/>
      <c r="B157" s="121">
        <v>8412.0300000000007</v>
      </c>
      <c r="C157" s="57" t="s">
        <v>93</v>
      </c>
      <c r="D157" s="74">
        <v>20709</v>
      </c>
      <c r="E157" s="65">
        <v>25000</v>
      </c>
      <c r="F157" s="65">
        <v>16000</v>
      </c>
      <c r="G157" s="97">
        <v>16000</v>
      </c>
      <c r="H157" s="65">
        <f t="shared" si="20"/>
        <v>0</v>
      </c>
      <c r="I157" s="78"/>
    </row>
    <row r="158" spans="1:9" ht="12" customHeight="1" x14ac:dyDescent="0.3">
      <c r="A158" s="120"/>
      <c r="B158" s="121">
        <v>8412.0400000000009</v>
      </c>
      <c r="C158" s="57" t="s">
        <v>94</v>
      </c>
      <c r="D158" s="74">
        <v>15193</v>
      </c>
      <c r="E158" s="65">
        <v>12000</v>
      </c>
      <c r="F158" s="65">
        <v>10000</v>
      </c>
      <c r="G158" s="97">
        <v>10000</v>
      </c>
      <c r="H158" s="65">
        <f t="shared" si="20"/>
        <v>0</v>
      </c>
      <c r="I158" s="78"/>
    </row>
    <row r="159" spans="1:9" ht="12" customHeight="1" x14ac:dyDescent="0.3">
      <c r="A159" s="120"/>
      <c r="B159" s="121">
        <v>8412.0499999999993</v>
      </c>
      <c r="C159" s="61" t="s">
        <v>186</v>
      </c>
      <c r="D159" s="71">
        <v>2965</v>
      </c>
      <c r="E159" s="65">
        <v>2500</v>
      </c>
      <c r="F159" s="65">
        <v>2500</v>
      </c>
      <c r="G159" s="97">
        <v>2500</v>
      </c>
      <c r="H159" s="65">
        <f t="shared" si="20"/>
        <v>0</v>
      </c>
      <c r="I159" s="78"/>
    </row>
    <row r="160" spans="1:9" ht="12" customHeight="1" x14ac:dyDescent="0.3">
      <c r="A160" s="120"/>
      <c r="B160" s="121">
        <v>8412.06</v>
      </c>
      <c r="C160" s="61" t="s">
        <v>187</v>
      </c>
      <c r="D160" s="71">
        <v>2997</v>
      </c>
      <c r="E160" s="65">
        <v>2900</v>
      </c>
      <c r="F160" s="65">
        <v>2500</v>
      </c>
      <c r="G160" s="97">
        <v>2500</v>
      </c>
      <c r="H160" s="65">
        <f t="shared" si="20"/>
        <v>0</v>
      </c>
      <c r="I160" s="78"/>
    </row>
    <row r="161" spans="1:9" ht="12" customHeight="1" x14ac:dyDescent="0.3">
      <c r="A161" s="186">
        <v>8420</v>
      </c>
      <c r="B161" s="186"/>
      <c r="C161" s="60" t="s">
        <v>97</v>
      </c>
      <c r="D161" s="91"/>
      <c r="E161" s="91"/>
      <c r="F161" s="91"/>
      <c r="G161" s="102"/>
      <c r="H161" s="91"/>
      <c r="I161" s="93"/>
    </row>
    <row r="162" spans="1:9" ht="12" customHeight="1" x14ac:dyDescent="0.3">
      <c r="A162" s="120"/>
      <c r="B162" s="121">
        <v>8420.01</v>
      </c>
      <c r="C162" s="57" t="s">
        <v>98</v>
      </c>
      <c r="D162" s="71">
        <v>1239</v>
      </c>
      <c r="E162" s="65">
        <v>1400</v>
      </c>
      <c r="F162" s="65">
        <v>2000</v>
      </c>
      <c r="G162" s="97">
        <v>2000</v>
      </c>
      <c r="H162" s="65">
        <f t="shared" ref="H162:H180" si="21">G162-F162</f>
        <v>0</v>
      </c>
      <c r="I162" s="78" t="s">
        <v>218</v>
      </c>
    </row>
    <row r="163" spans="1:9" ht="12" customHeight="1" x14ac:dyDescent="0.3">
      <c r="A163" s="120"/>
      <c r="B163" s="121">
        <v>8420.02</v>
      </c>
      <c r="C163" s="57" t="s">
        <v>154</v>
      </c>
      <c r="D163" s="71">
        <v>6839</v>
      </c>
      <c r="E163" s="65">
        <v>4500</v>
      </c>
      <c r="F163" s="65">
        <v>7000</v>
      </c>
      <c r="G163" s="97">
        <v>7000</v>
      </c>
      <c r="H163" s="65">
        <f t="shared" si="21"/>
        <v>0</v>
      </c>
      <c r="I163" s="78"/>
    </row>
    <row r="164" spans="1:9" ht="12" customHeight="1" x14ac:dyDescent="0.3">
      <c r="A164" s="120"/>
      <c r="B164" s="121">
        <v>8420.0300000000007</v>
      </c>
      <c r="C164" s="57" t="s">
        <v>99</v>
      </c>
      <c r="D164" s="71">
        <v>0</v>
      </c>
      <c r="E164" s="65">
        <v>250</v>
      </c>
      <c r="F164" s="65">
        <v>500</v>
      </c>
      <c r="G164" s="97">
        <v>500</v>
      </c>
      <c r="H164" s="65">
        <f t="shared" si="21"/>
        <v>0</v>
      </c>
      <c r="I164" s="78"/>
    </row>
    <row r="165" spans="1:9" ht="12" customHeight="1" x14ac:dyDescent="0.3">
      <c r="A165" s="120"/>
      <c r="B165" s="121">
        <v>8420.0400000000009</v>
      </c>
      <c r="C165" s="57" t="s">
        <v>100</v>
      </c>
      <c r="D165" s="71">
        <v>0</v>
      </c>
      <c r="E165" s="65">
        <v>100</v>
      </c>
      <c r="F165" s="65">
        <v>100</v>
      </c>
      <c r="G165" s="97">
        <v>0</v>
      </c>
      <c r="H165" s="65">
        <f t="shared" si="21"/>
        <v>-100</v>
      </c>
      <c r="I165" s="78"/>
    </row>
    <row r="166" spans="1:9" ht="12" customHeight="1" x14ac:dyDescent="0.3">
      <c r="A166" s="120"/>
      <c r="B166" s="121">
        <v>8420.0499999999993</v>
      </c>
      <c r="C166" s="57" t="s">
        <v>101</v>
      </c>
      <c r="D166" s="71">
        <v>42.66</v>
      </c>
      <c r="E166" s="65">
        <v>250</v>
      </c>
      <c r="F166" s="65">
        <v>300</v>
      </c>
      <c r="G166" s="97">
        <v>300</v>
      </c>
      <c r="H166" s="65">
        <f t="shared" si="21"/>
        <v>0</v>
      </c>
      <c r="I166" s="78"/>
    </row>
    <row r="167" spans="1:9" ht="12" customHeight="1" x14ac:dyDescent="0.3">
      <c r="A167" s="120"/>
      <c r="B167" s="121">
        <v>8420.06</v>
      </c>
      <c r="C167" s="57" t="s">
        <v>102</v>
      </c>
      <c r="D167" s="71">
        <v>1065</v>
      </c>
      <c r="E167" s="65">
        <v>1900</v>
      </c>
      <c r="F167" s="65">
        <v>1500</v>
      </c>
      <c r="G167" s="97">
        <v>1500</v>
      </c>
      <c r="H167" s="65">
        <f t="shared" si="21"/>
        <v>0</v>
      </c>
      <c r="I167" s="78"/>
    </row>
    <row r="168" spans="1:9" ht="12" customHeight="1" x14ac:dyDescent="0.3">
      <c r="A168" s="120"/>
      <c r="B168" s="121">
        <v>8420.07</v>
      </c>
      <c r="C168" s="57" t="s">
        <v>103</v>
      </c>
      <c r="D168" s="71">
        <v>0</v>
      </c>
      <c r="E168" s="65">
        <v>0</v>
      </c>
      <c r="F168" s="65">
        <v>100</v>
      </c>
      <c r="G168" s="97">
        <v>100</v>
      </c>
      <c r="H168" s="65">
        <f t="shared" si="21"/>
        <v>0</v>
      </c>
      <c r="I168" s="78"/>
    </row>
    <row r="169" spans="1:9" ht="12" customHeight="1" x14ac:dyDescent="0.3">
      <c r="A169" s="120"/>
      <c r="B169" s="121">
        <v>8420.09</v>
      </c>
      <c r="C169" s="57" t="s">
        <v>105</v>
      </c>
      <c r="D169" s="71">
        <v>6485</v>
      </c>
      <c r="E169" s="65">
        <v>1200</v>
      </c>
      <c r="F169" s="65">
        <v>5000</v>
      </c>
      <c r="G169" s="97">
        <v>10000</v>
      </c>
      <c r="H169" s="65">
        <f t="shared" si="21"/>
        <v>5000</v>
      </c>
      <c r="I169" s="78" t="s">
        <v>258</v>
      </c>
    </row>
    <row r="170" spans="1:9" ht="12" customHeight="1" x14ac:dyDescent="0.3">
      <c r="A170" s="120"/>
      <c r="B170" s="64">
        <v>8420.1</v>
      </c>
      <c r="C170" s="57" t="s">
        <v>106</v>
      </c>
      <c r="D170" s="71">
        <v>0</v>
      </c>
      <c r="E170" s="65">
        <v>0</v>
      </c>
      <c r="F170" s="65">
        <v>1500</v>
      </c>
      <c r="G170" s="97">
        <v>1500</v>
      </c>
      <c r="H170" s="65">
        <f t="shared" si="21"/>
        <v>0</v>
      </c>
      <c r="I170" s="78" t="s">
        <v>219</v>
      </c>
    </row>
    <row r="171" spans="1:9" ht="12" customHeight="1" x14ac:dyDescent="0.3">
      <c r="A171" s="120"/>
      <c r="B171" s="121">
        <v>8420.11</v>
      </c>
      <c r="C171" s="57" t="s">
        <v>107</v>
      </c>
      <c r="D171" s="71">
        <v>762</v>
      </c>
      <c r="E171" s="65">
        <v>2000</v>
      </c>
      <c r="F171" s="65">
        <v>1000</v>
      </c>
      <c r="G171" s="97">
        <v>1000</v>
      </c>
      <c r="H171" s="65">
        <f t="shared" si="21"/>
        <v>0</v>
      </c>
      <c r="I171" s="78"/>
    </row>
    <row r="172" spans="1:9" ht="12" customHeight="1" x14ac:dyDescent="0.3">
      <c r="A172" s="120"/>
      <c r="B172" s="121">
        <v>8420.1200000000008</v>
      </c>
      <c r="C172" s="57" t="s">
        <v>108</v>
      </c>
      <c r="D172" s="71">
        <v>565</v>
      </c>
      <c r="E172" s="65">
        <v>500</v>
      </c>
      <c r="F172" s="65">
        <v>600</v>
      </c>
      <c r="G172" s="97">
        <v>600</v>
      </c>
      <c r="H172" s="65">
        <f t="shared" si="21"/>
        <v>0</v>
      </c>
      <c r="I172" s="78"/>
    </row>
    <row r="173" spans="1:9" ht="12" customHeight="1" x14ac:dyDescent="0.3">
      <c r="A173" s="120"/>
      <c r="B173" s="121">
        <v>8420.1299999999992</v>
      </c>
      <c r="C173" s="57" t="s">
        <v>53</v>
      </c>
      <c r="D173" s="71">
        <v>987</v>
      </c>
      <c r="E173" s="65">
        <v>750</v>
      </c>
      <c r="F173" s="65">
        <v>1000</v>
      </c>
      <c r="G173" s="97">
        <v>1000</v>
      </c>
      <c r="H173" s="65">
        <f t="shared" si="21"/>
        <v>0</v>
      </c>
      <c r="I173" s="78"/>
    </row>
    <row r="174" spans="1:9" ht="12" customHeight="1" x14ac:dyDescent="0.3">
      <c r="A174" s="120"/>
      <c r="B174" s="121">
        <v>8420.14</v>
      </c>
      <c r="C174" s="57" t="s">
        <v>109</v>
      </c>
      <c r="D174" s="71">
        <v>559</v>
      </c>
      <c r="E174" s="65">
        <v>2000</v>
      </c>
      <c r="F174" s="65">
        <v>2000</v>
      </c>
      <c r="G174" s="97">
        <v>2000</v>
      </c>
      <c r="H174" s="65">
        <f t="shared" si="21"/>
        <v>0</v>
      </c>
      <c r="I174" s="78"/>
    </row>
    <row r="175" spans="1:9" ht="12" customHeight="1" x14ac:dyDescent="0.3">
      <c r="A175" s="120"/>
      <c r="B175" s="121">
        <v>8420.15</v>
      </c>
      <c r="C175" s="57" t="s">
        <v>110</v>
      </c>
      <c r="D175" s="71">
        <v>0</v>
      </c>
      <c r="E175" s="65">
        <v>0</v>
      </c>
      <c r="F175" s="65">
        <v>0</v>
      </c>
      <c r="G175" s="97">
        <v>0</v>
      </c>
      <c r="H175" s="65">
        <f t="shared" si="21"/>
        <v>0</v>
      </c>
      <c r="I175" s="78"/>
    </row>
    <row r="176" spans="1:9" ht="12" customHeight="1" x14ac:dyDescent="0.3">
      <c r="A176" s="120"/>
      <c r="B176" s="121">
        <v>8420.16</v>
      </c>
      <c r="C176" s="57" t="s">
        <v>111</v>
      </c>
      <c r="D176" s="71">
        <v>0</v>
      </c>
      <c r="E176" s="65">
        <v>0</v>
      </c>
      <c r="F176" s="65">
        <v>0</v>
      </c>
      <c r="G176" s="97">
        <v>0</v>
      </c>
      <c r="H176" s="65">
        <f t="shared" si="21"/>
        <v>0</v>
      </c>
      <c r="I176" s="78"/>
    </row>
    <row r="177" spans="1:9" ht="12" customHeight="1" x14ac:dyDescent="0.3">
      <c r="A177" s="120"/>
      <c r="B177" s="121">
        <v>8420.17</v>
      </c>
      <c r="C177" s="57" t="s">
        <v>112</v>
      </c>
      <c r="D177" s="71">
        <v>0</v>
      </c>
      <c r="E177" s="65">
        <v>0</v>
      </c>
      <c r="F177" s="65">
        <v>0</v>
      </c>
      <c r="G177" s="97">
        <v>0</v>
      </c>
      <c r="H177" s="65">
        <f t="shared" si="21"/>
        <v>0</v>
      </c>
      <c r="I177" s="78"/>
    </row>
    <row r="178" spans="1:9" ht="12" customHeight="1" x14ac:dyDescent="0.3">
      <c r="A178" s="120"/>
      <c r="B178" s="121">
        <v>8420.18</v>
      </c>
      <c r="C178" s="57" t="s">
        <v>197</v>
      </c>
      <c r="D178" s="71">
        <v>3663</v>
      </c>
      <c r="E178" s="65">
        <v>0</v>
      </c>
      <c r="F178" s="65">
        <v>0</v>
      </c>
      <c r="G178" s="97">
        <v>3000</v>
      </c>
      <c r="H178" s="65">
        <f t="shared" si="21"/>
        <v>3000</v>
      </c>
      <c r="I178" s="78" t="s">
        <v>229</v>
      </c>
    </row>
    <row r="179" spans="1:9" ht="12" customHeight="1" x14ac:dyDescent="0.3">
      <c r="A179" s="120"/>
      <c r="B179" s="121">
        <v>8420.2000000000007</v>
      </c>
      <c r="C179" s="57" t="s">
        <v>222</v>
      </c>
      <c r="D179" s="71">
        <v>1841.48</v>
      </c>
      <c r="E179" s="65">
        <v>0</v>
      </c>
      <c r="F179" s="65">
        <v>3000</v>
      </c>
      <c r="G179" s="97">
        <v>2000</v>
      </c>
      <c r="H179" s="65">
        <f t="shared" si="21"/>
        <v>-1000</v>
      </c>
      <c r="I179" s="78" t="s">
        <v>223</v>
      </c>
    </row>
    <row r="180" spans="1:9" ht="12" customHeight="1" x14ac:dyDescent="0.3">
      <c r="A180" s="120"/>
      <c r="B180" s="121">
        <v>8420.19</v>
      </c>
      <c r="C180" s="57" t="s">
        <v>198</v>
      </c>
      <c r="D180" s="71">
        <v>0</v>
      </c>
      <c r="E180" s="65">
        <v>0</v>
      </c>
      <c r="F180" s="65">
        <v>0</v>
      </c>
      <c r="G180" s="97">
        <v>0</v>
      </c>
      <c r="H180" s="65">
        <f t="shared" si="21"/>
        <v>0</v>
      </c>
      <c r="I180" s="78"/>
    </row>
    <row r="181" spans="1:9" ht="12" customHeight="1" x14ac:dyDescent="0.3">
      <c r="A181" s="186">
        <v>8430</v>
      </c>
      <c r="B181" s="186"/>
      <c r="C181" s="60" t="s">
        <v>114</v>
      </c>
      <c r="D181" s="91"/>
      <c r="E181" s="91"/>
      <c r="F181" s="91"/>
      <c r="G181" s="102"/>
      <c r="H181" s="91"/>
      <c r="I181" s="93"/>
    </row>
    <row r="182" spans="1:9" ht="12" customHeight="1" x14ac:dyDescent="0.3">
      <c r="A182" s="120"/>
      <c r="B182" s="121">
        <v>8430.01</v>
      </c>
      <c r="C182" s="57" t="s">
        <v>115</v>
      </c>
      <c r="D182" s="71">
        <v>516</v>
      </c>
      <c r="E182" s="65">
        <v>1500</v>
      </c>
      <c r="F182" s="65">
        <v>1000</v>
      </c>
      <c r="G182" s="97">
        <v>1000</v>
      </c>
      <c r="H182" s="65">
        <f t="shared" ref="H182:H188" si="22">G182-F182</f>
        <v>0</v>
      </c>
      <c r="I182" s="78"/>
    </row>
    <row r="183" spans="1:9" ht="12" customHeight="1" x14ac:dyDescent="0.3">
      <c r="A183" s="120"/>
      <c r="B183" s="121">
        <v>8430.02</v>
      </c>
      <c r="C183" s="57" t="s">
        <v>116</v>
      </c>
      <c r="D183" s="71">
        <v>1174</v>
      </c>
      <c r="E183" s="65">
        <v>500</v>
      </c>
      <c r="F183" s="65">
        <v>500</v>
      </c>
      <c r="G183" s="97">
        <v>500</v>
      </c>
      <c r="H183" s="65">
        <f t="shared" si="22"/>
        <v>0</v>
      </c>
      <c r="I183" s="78" t="s">
        <v>224</v>
      </c>
    </row>
    <row r="184" spans="1:9" ht="12" customHeight="1" x14ac:dyDescent="0.3">
      <c r="A184" s="120"/>
      <c r="B184" s="121">
        <v>8430.0300000000007</v>
      </c>
      <c r="C184" s="57" t="s">
        <v>117</v>
      </c>
      <c r="D184" s="71">
        <v>317</v>
      </c>
      <c r="E184" s="65">
        <v>500</v>
      </c>
      <c r="F184" s="65">
        <v>500</v>
      </c>
      <c r="G184" s="97">
        <v>500</v>
      </c>
      <c r="H184" s="65">
        <f t="shared" si="22"/>
        <v>0</v>
      </c>
      <c r="I184" s="78" t="s">
        <v>225</v>
      </c>
    </row>
    <row r="185" spans="1:9" ht="12" customHeight="1" x14ac:dyDescent="0.3">
      <c r="A185" s="120"/>
      <c r="B185" s="121">
        <v>8430.0400000000009</v>
      </c>
      <c r="C185" s="57" t="s">
        <v>118</v>
      </c>
      <c r="D185" s="71">
        <v>5204</v>
      </c>
      <c r="E185" s="65">
        <v>4500</v>
      </c>
      <c r="F185" s="65">
        <v>1000</v>
      </c>
      <c r="G185" s="97">
        <v>4500</v>
      </c>
      <c r="H185" s="65">
        <f t="shared" si="22"/>
        <v>3500</v>
      </c>
      <c r="I185" s="78" t="s">
        <v>226</v>
      </c>
    </row>
    <row r="186" spans="1:9" ht="12" customHeight="1" x14ac:dyDescent="0.3">
      <c r="A186" s="186">
        <v>8500</v>
      </c>
      <c r="B186" s="186"/>
      <c r="C186" s="57" t="s">
        <v>119</v>
      </c>
      <c r="D186" s="71">
        <v>0</v>
      </c>
      <c r="E186" s="65">
        <v>0</v>
      </c>
      <c r="F186" s="65">
        <v>0</v>
      </c>
      <c r="G186" s="97">
        <v>0</v>
      </c>
      <c r="H186" s="65">
        <f t="shared" si="22"/>
        <v>0</v>
      </c>
      <c r="I186" s="78"/>
    </row>
    <row r="187" spans="1:9" ht="12" customHeight="1" x14ac:dyDescent="0.3">
      <c r="A187" s="186">
        <v>8510</v>
      </c>
      <c r="B187" s="186"/>
      <c r="C187" s="57" t="s">
        <v>120</v>
      </c>
      <c r="D187" s="71">
        <v>100</v>
      </c>
      <c r="E187" s="65">
        <v>3000</v>
      </c>
      <c r="F187" s="65">
        <v>1000</v>
      </c>
      <c r="G187" s="97">
        <v>1000</v>
      </c>
      <c r="H187" s="65">
        <f t="shared" si="22"/>
        <v>0</v>
      </c>
      <c r="I187" s="78"/>
    </row>
    <row r="188" spans="1:9" ht="12" customHeight="1" x14ac:dyDescent="0.3">
      <c r="A188" s="186">
        <v>8511</v>
      </c>
      <c r="B188" s="186"/>
      <c r="C188" s="57" t="s">
        <v>121</v>
      </c>
      <c r="D188" s="71">
        <v>0</v>
      </c>
      <c r="E188" s="65">
        <v>0</v>
      </c>
      <c r="F188" s="65">
        <v>106000</v>
      </c>
      <c r="G188" s="97">
        <v>106000</v>
      </c>
      <c r="H188" s="65">
        <f t="shared" si="22"/>
        <v>0</v>
      </c>
      <c r="I188" s="78"/>
    </row>
    <row r="189" spans="1:9" ht="12" customHeight="1" x14ac:dyDescent="0.3">
      <c r="A189" s="186">
        <v>8520</v>
      </c>
      <c r="B189" s="186"/>
      <c r="C189" s="57" t="s">
        <v>122</v>
      </c>
      <c r="D189" s="91"/>
      <c r="E189" s="91"/>
      <c r="F189" s="91"/>
      <c r="G189" s="102"/>
      <c r="H189" s="91"/>
      <c r="I189" s="93"/>
    </row>
    <row r="190" spans="1:9" ht="12" customHeight="1" x14ac:dyDescent="0.3">
      <c r="A190" s="120"/>
      <c r="B190" s="121">
        <v>8520.01</v>
      </c>
      <c r="C190" s="57" t="s">
        <v>123</v>
      </c>
      <c r="D190" s="71">
        <v>3768</v>
      </c>
      <c r="E190" s="65">
        <v>4500</v>
      </c>
      <c r="F190" s="65">
        <v>5000</v>
      </c>
      <c r="G190" s="97">
        <v>5000</v>
      </c>
      <c r="H190" s="65">
        <f t="shared" ref="H190:H194" si="23">G190-F190</f>
        <v>0</v>
      </c>
      <c r="I190" s="78"/>
    </row>
    <row r="191" spans="1:9" ht="12" customHeight="1" x14ac:dyDescent="0.3">
      <c r="A191" s="120"/>
      <c r="B191" s="121">
        <v>8520.02</v>
      </c>
      <c r="C191" s="57" t="s">
        <v>124</v>
      </c>
      <c r="D191" s="71">
        <v>0</v>
      </c>
      <c r="E191" s="65">
        <v>0</v>
      </c>
      <c r="F191" s="65">
        <v>0</v>
      </c>
      <c r="G191" s="97">
        <v>0</v>
      </c>
      <c r="H191" s="65">
        <f t="shared" si="23"/>
        <v>0</v>
      </c>
      <c r="I191" s="78"/>
    </row>
    <row r="192" spans="1:9" ht="12" customHeight="1" x14ac:dyDescent="0.3">
      <c r="A192" s="120"/>
      <c r="B192" s="121">
        <v>8520.0300000000007</v>
      </c>
      <c r="C192" s="57" t="s">
        <v>125</v>
      </c>
      <c r="D192" s="71">
        <v>0</v>
      </c>
      <c r="E192" s="65">
        <v>0</v>
      </c>
      <c r="F192" s="65">
        <v>0</v>
      </c>
      <c r="G192" s="97">
        <v>0</v>
      </c>
      <c r="H192" s="65">
        <f t="shared" si="23"/>
        <v>0</v>
      </c>
      <c r="I192" s="78"/>
    </row>
    <row r="193" spans="1:9" ht="12" customHeight="1" x14ac:dyDescent="0.3">
      <c r="A193" s="120"/>
      <c r="B193" s="121">
        <v>8520.0400000000009</v>
      </c>
      <c r="C193" s="57" t="s">
        <v>126</v>
      </c>
      <c r="D193" s="71">
        <v>409.2</v>
      </c>
      <c r="E193" s="65">
        <v>0</v>
      </c>
      <c r="F193" s="65">
        <v>5000</v>
      </c>
      <c r="G193" s="97">
        <v>5000</v>
      </c>
      <c r="H193" s="65">
        <f t="shared" si="23"/>
        <v>0</v>
      </c>
      <c r="I193" s="78"/>
    </row>
    <row r="194" spans="1:9" ht="24" customHeight="1" x14ac:dyDescent="0.3">
      <c r="A194" s="187">
        <v>8980</v>
      </c>
      <c r="B194" s="187"/>
      <c r="C194" s="57" t="s">
        <v>205</v>
      </c>
      <c r="D194" s="71">
        <v>34000</v>
      </c>
      <c r="E194" s="65">
        <v>51000</v>
      </c>
      <c r="F194" s="65">
        <v>30000</v>
      </c>
      <c r="G194" s="97">
        <v>30000</v>
      </c>
      <c r="H194" s="65">
        <f t="shared" si="23"/>
        <v>0</v>
      </c>
      <c r="I194" s="78" t="s">
        <v>267</v>
      </c>
    </row>
    <row r="195" spans="1:9" ht="17.5" customHeight="1" x14ac:dyDescent="0.35">
      <c r="A195" s="75"/>
      <c r="B195" s="75"/>
      <c r="C195" s="76" t="s">
        <v>199</v>
      </c>
      <c r="D195" s="94">
        <f>SUM(D46:D194)</f>
        <v>778191.34</v>
      </c>
      <c r="E195" s="94">
        <f>SUM(E46:E194)</f>
        <v>1007832</v>
      </c>
      <c r="F195" s="132">
        <f>SUM(F46:F194)</f>
        <v>952396</v>
      </c>
      <c r="G195" s="94">
        <f>SUM(G46:G194)</f>
        <v>1019665</v>
      </c>
      <c r="H195" s="132">
        <f>SUM(H46:H194)</f>
        <v>67269</v>
      </c>
      <c r="I195" s="78" t="s">
        <v>268</v>
      </c>
    </row>
    <row r="196" spans="1:9" ht="17.5" customHeight="1" x14ac:dyDescent="0.35">
      <c r="A196" s="126"/>
      <c r="B196" s="126"/>
      <c r="C196" s="128" t="s">
        <v>270</v>
      </c>
      <c r="D196" s="129">
        <f>D41-D195+D194</f>
        <v>240822.66000000003</v>
      </c>
      <c r="E196" s="129">
        <f t="shared" ref="E196:H196" si="24">E41-E195+E194</f>
        <v>77988</v>
      </c>
      <c r="F196" s="133">
        <f t="shared" si="24"/>
        <v>132340</v>
      </c>
      <c r="G196" s="129">
        <f t="shared" si="24"/>
        <v>84695</v>
      </c>
      <c r="H196" s="129">
        <f t="shared" si="24"/>
        <v>-47645</v>
      </c>
      <c r="I196" s="127" t="s">
        <v>269</v>
      </c>
    </row>
    <row r="197" spans="1:9" ht="12" customHeight="1" x14ac:dyDescent="0.3">
      <c r="D197" s="111"/>
      <c r="E197" s="111"/>
      <c r="F197" s="111"/>
    </row>
    <row r="198" spans="1:9" ht="12" customHeight="1" x14ac:dyDescent="0.3">
      <c r="D198" s="111"/>
      <c r="E198" s="111"/>
      <c r="F198" s="111"/>
    </row>
    <row r="199" spans="1:9" ht="12" customHeight="1" x14ac:dyDescent="0.3">
      <c r="D199" s="111"/>
      <c r="E199" s="111"/>
      <c r="F199" s="111"/>
    </row>
    <row r="200" spans="1:9" ht="12" customHeight="1" x14ac:dyDescent="0.3">
      <c r="D200" s="111"/>
      <c r="E200" s="111"/>
      <c r="F200" s="111"/>
    </row>
    <row r="201" spans="1:9" ht="12" customHeight="1" x14ac:dyDescent="0.3">
      <c r="D201" s="111"/>
      <c r="E201" s="111"/>
      <c r="F201" s="111"/>
    </row>
    <row r="202" spans="1:9" ht="12" customHeight="1" x14ac:dyDescent="0.3">
      <c r="D202" s="111"/>
      <c r="E202" s="111"/>
      <c r="F202" s="111"/>
    </row>
    <row r="203" spans="1:9" ht="12" customHeight="1" x14ac:dyDescent="0.3">
      <c r="D203" s="111"/>
      <c r="E203" s="111"/>
      <c r="F203" s="111"/>
    </row>
    <row r="204" spans="1:9" ht="12" customHeight="1" x14ac:dyDescent="0.3">
      <c r="D204" s="111"/>
      <c r="E204" s="111"/>
      <c r="F204" s="111"/>
    </row>
    <row r="205" spans="1:9" ht="12" customHeight="1" x14ac:dyDescent="0.3">
      <c r="D205" s="111"/>
      <c r="E205" s="111"/>
      <c r="F205" s="111"/>
    </row>
    <row r="206" spans="1:9" ht="12" customHeight="1" x14ac:dyDescent="0.3">
      <c r="D206" s="111"/>
      <c r="E206" s="111"/>
      <c r="F206" s="111"/>
    </row>
    <row r="207" spans="1:9" ht="12" customHeight="1" x14ac:dyDescent="0.3">
      <c r="D207" s="111"/>
      <c r="E207" s="111"/>
      <c r="F207" s="111"/>
    </row>
    <row r="208" spans="1:9" ht="12" customHeight="1" x14ac:dyDescent="0.3">
      <c r="D208" s="111"/>
      <c r="E208" s="111"/>
      <c r="F208" s="111"/>
    </row>
    <row r="209" spans="4:6" ht="12" customHeight="1" x14ac:dyDescent="0.3">
      <c r="D209" s="111"/>
      <c r="E209" s="111"/>
      <c r="F209" s="111"/>
    </row>
    <row r="210" spans="4:6" ht="12" customHeight="1" x14ac:dyDescent="0.3">
      <c r="D210" s="111"/>
      <c r="E210" s="111"/>
      <c r="F210" s="111"/>
    </row>
    <row r="211" spans="4:6" ht="12" customHeight="1" x14ac:dyDescent="0.3">
      <c r="D211" s="111"/>
      <c r="E211" s="111"/>
      <c r="F211" s="111"/>
    </row>
    <row r="212" spans="4:6" ht="12" customHeight="1" x14ac:dyDescent="0.3">
      <c r="D212" s="111"/>
      <c r="E212" s="111"/>
      <c r="F212" s="111"/>
    </row>
    <row r="213" spans="4:6" ht="12" customHeight="1" x14ac:dyDescent="0.3">
      <c r="D213" s="111"/>
      <c r="E213" s="111"/>
      <c r="F213" s="111"/>
    </row>
    <row r="214" spans="4:6" ht="12" customHeight="1" x14ac:dyDescent="0.3">
      <c r="D214" s="111"/>
      <c r="E214" s="111"/>
      <c r="F214" s="111"/>
    </row>
    <row r="215" spans="4:6" ht="12" customHeight="1" x14ac:dyDescent="0.3">
      <c r="D215" s="111"/>
      <c r="E215" s="111"/>
      <c r="F215" s="111"/>
    </row>
    <row r="216" spans="4:6" ht="12" customHeight="1" x14ac:dyDescent="0.3">
      <c r="D216" s="111"/>
      <c r="E216" s="111"/>
      <c r="F216" s="111"/>
    </row>
    <row r="217" spans="4:6" ht="12" customHeight="1" x14ac:dyDescent="0.3">
      <c r="D217" s="111"/>
      <c r="E217" s="111"/>
      <c r="F217" s="111"/>
    </row>
    <row r="218" spans="4:6" ht="12" customHeight="1" x14ac:dyDescent="0.3">
      <c r="D218" s="111"/>
      <c r="E218" s="111"/>
      <c r="F218" s="111"/>
    </row>
    <row r="219" spans="4:6" ht="12" customHeight="1" x14ac:dyDescent="0.3">
      <c r="D219" s="111"/>
      <c r="E219" s="111"/>
      <c r="F219" s="111"/>
    </row>
    <row r="220" spans="4:6" ht="12" customHeight="1" x14ac:dyDescent="0.3">
      <c r="D220" s="111"/>
      <c r="E220" s="111"/>
      <c r="F220" s="111"/>
    </row>
    <row r="221" spans="4:6" ht="12" customHeight="1" x14ac:dyDescent="0.3">
      <c r="D221" s="111"/>
      <c r="E221" s="111"/>
      <c r="F221" s="111"/>
    </row>
    <row r="222" spans="4:6" ht="12" customHeight="1" x14ac:dyDescent="0.3">
      <c r="D222" s="111"/>
      <c r="E222" s="111"/>
      <c r="F222" s="111"/>
    </row>
    <row r="223" spans="4:6" ht="12" customHeight="1" x14ac:dyDescent="0.3">
      <c r="D223" s="111"/>
      <c r="E223" s="111"/>
      <c r="F223" s="111"/>
    </row>
    <row r="224" spans="4:6" ht="12" customHeight="1" x14ac:dyDescent="0.3">
      <c r="D224" s="111"/>
      <c r="E224" s="111"/>
      <c r="F224" s="111"/>
    </row>
    <row r="225" spans="4:6" ht="12" customHeight="1" x14ac:dyDescent="0.3">
      <c r="D225" s="111"/>
      <c r="E225" s="111"/>
      <c r="F225" s="111"/>
    </row>
    <row r="226" spans="4:6" ht="12" customHeight="1" x14ac:dyDescent="0.3">
      <c r="D226" s="111"/>
      <c r="E226" s="111"/>
      <c r="F226" s="111"/>
    </row>
    <row r="227" spans="4:6" ht="12" customHeight="1" x14ac:dyDescent="0.3">
      <c r="D227" s="111"/>
      <c r="E227" s="111"/>
      <c r="F227" s="111"/>
    </row>
    <row r="228" spans="4:6" ht="12" customHeight="1" x14ac:dyDescent="0.3">
      <c r="D228" s="111"/>
      <c r="E228" s="111"/>
      <c r="F228" s="111"/>
    </row>
    <row r="229" spans="4:6" ht="12" customHeight="1" x14ac:dyDescent="0.3">
      <c r="D229" s="111"/>
      <c r="E229" s="111"/>
      <c r="F229" s="111"/>
    </row>
    <row r="230" spans="4:6" ht="12" customHeight="1" x14ac:dyDescent="0.3"/>
    <row r="231" spans="4:6" ht="12" customHeight="1" x14ac:dyDescent="0.3"/>
    <row r="232" spans="4:6" ht="12" customHeight="1" x14ac:dyDescent="0.3"/>
    <row r="233" spans="4:6" ht="12" customHeight="1" x14ac:dyDescent="0.3"/>
    <row r="234" spans="4:6" ht="12" customHeight="1" x14ac:dyDescent="0.3"/>
    <row r="235" spans="4:6" ht="12" customHeight="1" x14ac:dyDescent="0.3"/>
    <row r="236" spans="4:6" ht="12" customHeight="1" x14ac:dyDescent="0.3"/>
    <row r="237" spans="4:6" ht="12" customHeight="1" x14ac:dyDescent="0.3"/>
    <row r="238" spans="4:6" ht="12" customHeight="1" x14ac:dyDescent="0.3"/>
    <row r="239" spans="4:6" ht="12" customHeight="1" x14ac:dyDescent="0.3"/>
    <row r="240" spans="4:6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</sheetData>
  <mergeCells count="61">
    <mergeCell ref="A17:B17"/>
    <mergeCell ref="A1:H1"/>
    <mergeCell ref="A2:C2"/>
    <mergeCell ref="A3:B3"/>
    <mergeCell ref="A4:B4"/>
    <mergeCell ref="A5:B5"/>
    <mergeCell ref="A37:B37"/>
    <mergeCell ref="A18:B18"/>
    <mergeCell ref="A19:B19"/>
    <mergeCell ref="A20:B20"/>
    <mergeCell ref="A21:B21"/>
    <mergeCell ref="A22:B22"/>
    <mergeCell ref="A23:B23"/>
    <mergeCell ref="A26:B26"/>
    <mergeCell ref="A27:B27"/>
    <mergeCell ref="A32:B32"/>
    <mergeCell ref="A33:B33"/>
    <mergeCell ref="A36:B36"/>
    <mergeCell ref="A53:B53"/>
    <mergeCell ref="A38:B38"/>
    <mergeCell ref="A39:B39"/>
    <mergeCell ref="A40:B40"/>
    <mergeCell ref="A41:C41"/>
    <mergeCell ref="A43:D43"/>
    <mergeCell ref="A44:B44"/>
    <mergeCell ref="A45:B45"/>
    <mergeCell ref="A49:B49"/>
    <mergeCell ref="A50:B50"/>
    <mergeCell ref="A51:B51"/>
    <mergeCell ref="A52:B52"/>
    <mergeCell ref="A91:B91"/>
    <mergeCell ref="A54:B54"/>
    <mergeCell ref="A59:B59"/>
    <mergeCell ref="A63:B63"/>
    <mergeCell ref="A66:B66"/>
    <mergeCell ref="A67:B67"/>
    <mergeCell ref="A68:B68"/>
    <mergeCell ref="A72:B72"/>
    <mergeCell ref="A80:B80"/>
    <mergeCell ref="A81:B81"/>
    <mergeCell ref="A83:B83"/>
    <mergeCell ref="A86:B86"/>
    <mergeCell ref="A154:B154"/>
    <mergeCell ref="A107:B107"/>
    <mergeCell ref="A111:B111"/>
    <mergeCell ref="A125:B125"/>
    <mergeCell ref="A126:B126"/>
    <mergeCell ref="A127:B127"/>
    <mergeCell ref="A128:B128"/>
    <mergeCell ref="A129:B129"/>
    <mergeCell ref="A130:B130"/>
    <mergeCell ref="A131:B131"/>
    <mergeCell ref="A149:B149"/>
    <mergeCell ref="A150:B150"/>
    <mergeCell ref="A194:B194"/>
    <mergeCell ref="A161:B161"/>
    <mergeCell ref="A181:B181"/>
    <mergeCell ref="A186:B186"/>
    <mergeCell ref="A187:B187"/>
    <mergeCell ref="A188:B188"/>
    <mergeCell ref="A189:B189"/>
  </mergeCells>
  <pageMargins left="0.35" right="0.25" top="0.5" bottom="0.5" header="0.05" footer="0"/>
  <pageSetup scale="90" fitToHeight="4" orientation="landscape" r:id="rId1"/>
  <headerFooter alignWithMargins="0">
    <oddFooter>&amp;R&amp;P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8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Draft 2013 Budget</vt:lpstr>
      <vt:lpstr>Finance Com Rec Changes-2011</vt:lpstr>
      <vt:lpstr>2012 Budget Ver 1-Ver 5</vt:lpstr>
      <vt:lpstr>Sheet1</vt:lpstr>
      <vt:lpstr>'2012 Budget Ver 1-Ver 5'!Print_Titles</vt:lpstr>
      <vt:lpstr>'Draft 2013 Budget'!Print_Titles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 Drummonds</dc:creator>
  <cp:lastModifiedBy>BTate</cp:lastModifiedBy>
  <cp:lastPrinted>2012-09-26T15:41:32Z</cp:lastPrinted>
  <dcterms:created xsi:type="dcterms:W3CDTF">2010-01-11T21:03:35Z</dcterms:created>
  <dcterms:modified xsi:type="dcterms:W3CDTF">2012-10-19T16:15:46Z</dcterms:modified>
</cp:coreProperties>
</file>